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80" yWindow="420" windowWidth="19875" windowHeight="8160" tabRatio="901" firstSheet="20" activeTab="30"/>
  </bookViews>
  <sheets>
    <sheet name="1.LRA Lain2 PAA Sah" sheetId="36" r:id="rId1"/>
    <sheet name="2.Belanja Barang" sheetId="37" r:id="rId2"/>
    <sheet name="2a. bnja BARANG DAN JASA BLUD " sheetId="63" r:id="rId3"/>
    <sheet name="3.Belanja Hibah Barang Jasa" sheetId="38" r:id="rId4"/>
    <sheet name="4.Blj Hibah Brg Jasa Otsus" sheetId="39" r:id="rId5"/>
    <sheet name="5.Belanja Alat Mesin" sheetId="40" r:id="rId6"/>
    <sheet name="6.Belanja Gedung bgnan" sheetId="41" r:id="rId7"/>
    <sheet name="6a. Rekening yg Baru Ditemukan" sheetId="64" r:id="rId8"/>
    <sheet name="7.Piutang BLUD" sheetId="1" r:id="rId9"/>
    <sheet name="8.Habis Pakai" sheetId="46" r:id="rId10"/>
    <sheet name="9a.Bahan dan material" sheetId="47" r:id="rId11"/>
    <sheet name="9b. Obat Expire" sheetId="56" r:id="rId12"/>
    <sheet name="9c. Medis Habis Pakai" sheetId="57" r:id="rId13"/>
    <sheet name="9d. OBAT GUDANG FARMASI" sheetId="58" r:id="rId14"/>
    <sheet name="9e. REAGENSIA" sheetId="59" r:id="rId15"/>
    <sheet name="10.Brg Diserahkan" sheetId="48" r:id="rId16"/>
    <sheet name="11.Dana LUEP" sheetId="66" r:id="rId17"/>
    <sheet name="12. ATB  " sheetId="49" r:id="rId18"/>
    <sheet name="13.ASET RB" sheetId="51" r:id="rId19"/>
    <sheet name="14.ASET HILANG" sheetId="53" r:id="rId20"/>
    <sheet name="15.ASET HIBAH" sheetId="54" r:id="rId21"/>
    <sheet name="16. ASET BONGKAR" sheetId="52" r:id="rId22"/>
    <sheet name="17.SK HAPUS" sheetId="50" r:id="rId23"/>
    <sheet name="Pergub 83" sheetId="9" state="hidden" r:id="rId24"/>
    <sheet name="Pergub 84" sheetId="10" state="hidden" r:id="rId25"/>
    <sheet name="18. Utang Belanja Pegawai BLUD" sheetId="43" r:id="rId26"/>
    <sheet name="19. Utang Belanja Jasa" sheetId="21" r:id="rId27"/>
    <sheet name="20. Utang Barang dan Jasa  BLUD" sheetId="24" r:id="rId28"/>
    <sheet name="21.Utang listrik, air, tlpn" sheetId="55" r:id="rId29"/>
    <sheet name="22. Utang Belanja Modal BLUD" sheetId="44" r:id="rId30"/>
    <sheet name="23.UTANG TRANFER" sheetId="62" r:id="rId31"/>
  </sheets>
  <externalReferences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</externalReferences>
  <definedNames>
    <definedName name="adetr" localSheetId="20">#REF!</definedName>
    <definedName name="adetr" localSheetId="28">#REF!</definedName>
    <definedName name="adetr" localSheetId="30">#REF!</definedName>
    <definedName name="adetr" localSheetId="7">#REF!</definedName>
    <definedName name="adetr">#REF!</definedName>
    <definedName name="ads" localSheetId="25">#REF!</definedName>
    <definedName name="ads" localSheetId="29">#REF!</definedName>
    <definedName name="ads" localSheetId="30">#REF!</definedName>
    <definedName name="ads" localSheetId="7">#REF!</definedName>
    <definedName name="ads">#REF!</definedName>
    <definedName name="apa" localSheetId="7">#REF!</definedName>
    <definedName name="apa">#REF!</definedName>
    <definedName name="as" localSheetId="7">#REF!</definedName>
    <definedName name="as">#REF!</definedName>
    <definedName name="asfg" localSheetId="7">#REF!</definedName>
    <definedName name="asfg">#REF!</definedName>
    <definedName name="ASISTEN_BIDANG_PEMERINTAHAN" localSheetId="15">#REF!</definedName>
    <definedName name="ASISTEN_BIDANG_PEMERINTAHAN" localSheetId="25">#REF!</definedName>
    <definedName name="ASISTEN_BIDANG_PEMERINTAHAN" localSheetId="29">#REF!</definedName>
    <definedName name="ASISTEN_BIDANG_PEMERINTAHAN" localSheetId="30">#REF!</definedName>
    <definedName name="ASISTEN_BIDANG_PEMERINTAHAN" localSheetId="7">#REF!</definedName>
    <definedName name="ASISTEN_BIDANG_PEMERINTAHAN" localSheetId="9">#REF!</definedName>
    <definedName name="ASISTEN_BIDANG_PEMERINTAHAN" localSheetId="10">#REF!</definedName>
    <definedName name="ASISTEN_BIDANG_PEMERINTAHAN">#REF!</definedName>
    <definedName name="B_A_P_P_E_D_A" localSheetId="16">[1]BAPPEDA!$J$5</definedName>
    <definedName name="B_A_P_P_E_D_A" localSheetId="20">[2]BAPPEDA!$J$5</definedName>
    <definedName name="B_A_P_P_E_D_A" localSheetId="30">[3]BAPPEDA!$J$5</definedName>
    <definedName name="B_A_P_P_E_D_A">[2]BAPPEDA!$J$5</definedName>
    <definedName name="B_A_W_A_S_D_A" localSheetId="16">[1]BAWASDA!$J$5</definedName>
    <definedName name="B_A_W_A_S_D_A" localSheetId="20">[2]BAWASDA!$J$5</definedName>
    <definedName name="B_A_W_A_S_D_A" localSheetId="30">[3]BAWASDA!$J$5</definedName>
    <definedName name="B_A_W_A_S_D_A">[2]BAWASDA!$J$5</definedName>
    <definedName name="BAGIAN_PEMBERDAYAAN_MASYARAKAT_DESA" localSheetId="16">[1]PMD!$J$5</definedName>
    <definedName name="BAGIAN_PEMBERDAYAAN_MASYARAKAT_DESA" localSheetId="20">[2]PMD!$J$5</definedName>
    <definedName name="BAGIAN_PEMBERDAYAAN_MASYARAKAT_DESA" localSheetId="30">[3]PMD!$J$5</definedName>
    <definedName name="BAGIAN_PEMBERDAYAAN_MASYARAKAT_DESA">[2]PMD!$J$5</definedName>
    <definedName name="BHP" localSheetId="15">[4]BHP!$A$6:$T$48</definedName>
    <definedName name="BHP" localSheetId="16">[5]BHP!$A$6:$T$48</definedName>
    <definedName name="BHP" localSheetId="20">[6]BHP!$A$6:$T$48</definedName>
    <definedName name="BHP" localSheetId="30">[6]BHP!$A$6:$T$48</definedName>
    <definedName name="BHP" localSheetId="9">[4]BHP!$A$6:$T$48</definedName>
    <definedName name="BHP" localSheetId="10">[4]BHP!$A$6:$T$48</definedName>
    <definedName name="BHP">[6]BHP!$A$6:$T$48</definedName>
    <definedName name="DINAS_KEHUTANAN_PERKEBUNAN" localSheetId="16">[1]EKBANG!$J$4</definedName>
    <definedName name="DINAS_KEHUTANAN_PERKEBUNAN" localSheetId="20">[2]EKBANG!$J$4</definedName>
    <definedName name="DINAS_KEHUTANAN_PERKEBUNAN" localSheetId="30">[3]EKBANG!$J$4</definedName>
    <definedName name="DINAS_KEHUTANAN_PERKEBUNAN">[2]EKBANG!$J$4</definedName>
    <definedName name="DINAS_PENDAPATAN_DAERAH" localSheetId="16">[1]PMD!$J$5</definedName>
    <definedName name="DINAS_PENDAPATAN_DAERAH" localSheetId="20">[2]PMD!$J$5</definedName>
    <definedName name="DINAS_PENDAPATAN_DAERAH" localSheetId="30">[3]PMD!$J$5</definedName>
    <definedName name="DINAS_PENDAPATAN_DAERAH">[2]PMD!$J$5</definedName>
    <definedName name="DINAS_PERINDAGKOP_NAKERTRANS" localSheetId="16">[1]KESBANG!$J$5</definedName>
    <definedName name="DINAS_PERINDAGKOP_NAKERTRANS" localSheetId="20">[2]KESBANG!$J$5</definedName>
    <definedName name="DINAS_PERINDAGKOP_NAKERTRANS" localSheetId="30">[3]KESBANG!$J$5</definedName>
    <definedName name="DINAS_PERINDAGKOP_NAKERTRANS">[2]KESBANG!$J$5</definedName>
    <definedName name="DINAS_PERTAMBANGAN_DAN_LINGKUNGAN_HIDUP" localSheetId="16">[1]CAPIL!$J$5</definedName>
    <definedName name="DINAS_PERTAMBANGAN_DAN_LINGKUNGAN_HIDUP" localSheetId="20">[2]CAPIL!$J$5</definedName>
    <definedName name="DINAS_PERTAMBANGAN_DAN_LINGKUNGAN_HIDUP" localSheetId="30">[3]CAPIL!$J$5</definedName>
    <definedName name="DINAS_PERTAMBANGAN_DAN_LINGKUNGAN_HIDUP">[2]CAPIL!$J$5</definedName>
    <definedName name="DINAS_PU_DAN_PERHUBUNGAN" localSheetId="16">[1]TAPEM!$J$5</definedName>
    <definedName name="DINAS_PU_DAN_PERHUBUNGAN" localSheetId="20">[2]TAPEM!$J$5</definedName>
    <definedName name="DINAS_PU_DAN_PERHUBUNGAN" localSheetId="30">[3]TAPEM!$J$5</definedName>
    <definedName name="DINAS_PU_DAN_PERHUBUNGAN">[2]TAPEM!$J$5</definedName>
    <definedName name="dpka" localSheetId="15">#REF!</definedName>
    <definedName name="dpka" localSheetId="20">#REF!</definedName>
    <definedName name="dpka" localSheetId="25">#REF!</definedName>
    <definedName name="dpka" localSheetId="29">#REF!</definedName>
    <definedName name="dpka" localSheetId="30">#REF!</definedName>
    <definedName name="dpka" localSheetId="7">#REF!</definedName>
    <definedName name="dpka" localSheetId="9">#REF!</definedName>
    <definedName name="dpka" localSheetId="10">#REF!</definedName>
    <definedName name="dpka">#REF!</definedName>
    <definedName name="DPRD_KOLAKA_UTARA" localSheetId="15">#REF!</definedName>
    <definedName name="DPRD_KOLAKA_UTARA" localSheetId="20">#REF!</definedName>
    <definedName name="DPRD_KOLAKA_UTARA" localSheetId="25">#REF!</definedName>
    <definedName name="DPRD_KOLAKA_UTARA" localSheetId="29">#REF!</definedName>
    <definedName name="DPRD_KOLAKA_UTARA" localSheetId="30">#REF!</definedName>
    <definedName name="DPRD_KOLAKA_UTARA" localSheetId="7">#REF!</definedName>
    <definedName name="DPRD_KOLAKA_UTARA" localSheetId="9">#REF!</definedName>
    <definedName name="DPRD_KOLAKA_UTARA" localSheetId="10">#REF!</definedName>
    <definedName name="DPRD_KOLAKA_UTARA">#REF!</definedName>
    <definedName name="excel" localSheetId="20">#REF!</definedName>
    <definedName name="excel" localSheetId="7">#REF!</definedName>
    <definedName name="excel">#REF!</definedName>
    <definedName name="Excel_BuiltIn_Print_Area_1" localSheetId="15">#REF!</definedName>
    <definedName name="Excel_BuiltIn_Print_Area_1" localSheetId="25">#REF!</definedName>
    <definedName name="Excel_BuiltIn_Print_Area_1" localSheetId="29">#REF!</definedName>
    <definedName name="Excel_BuiltIn_Print_Area_1" localSheetId="30">#REF!</definedName>
    <definedName name="Excel_BuiltIn_Print_Area_1" localSheetId="7">#REF!</definedName>
    <definedName name="Excel_BuiltIn_Print_Area_1" localSheetId="9">#REF!</definedName>
    <definedName name="Excel_BuiltIn_Print_Area_1" localSheetId="10">#REF!</definedName>
    <definedName name="Excel_BuiltIn_Print_Area_1">#REF!</definedName>
    <definedName name="Excel_BuiltIn_Print_Area_10" localSheetId="15">#REF!</definedName>
    <definedName name="Excel_BuiltIn_Print_Area_10" localSheetId="25">#REF!</definedName>
    <definedName name="Excel_BuiltIn_Print_Area_10" localSheetId="29">#REF!</definedName>
    <definedName name="Excel_BuiltIn_Print_Area_10" localSheetId="30">#REF!</definedName>
    <definedName name="Excel_BuiltIn_Print_Area_10" localSheetId="7">#REF!</definedName>
    <definedName name="Excel_BuiltIn_Print_Area_10" localSheetId="9">#REF!</definedName>
    <definedName name="Excel_BuiltIn_Print_Area_10" localSheetId="10">#REF!</definedName>
    <definedName name="Excel_BuiltIn_Print_Area_10">#REF!</definedName>
    <definedName name="Excel_BuiltIn_Print_Area_11" localSheetId="16">'[7]Bant _ Tdk Trsangka'!#REF!</definedName>
    <definedName name="Excel_BuiltIn_Print_Area_11" localSheetId="20">'[8]Bant _ Tdk Trsangka'!#REF!</definedName>
    <definedName name="Excel_BuiltIn_Print_Area_11" localSheetId="25">'[8]Bant _ Tdk Trsangka'!#REF!</definedName>
    <definedName name="Excel_BuiltIn_Print_Area_11" localSheetId="29">'[8]Bant _ Tdk Trsangka'!#REF!</definedName>
    <definedName name="Excel_BuiltIn_Print_Area_11" localSheetId="30">'[8]Bant _ Tdk Trsangka'!#REF!</definedName>
    <definedName name="Excel_BuiltIn_Print_Area_11" localSheetId="7">'[8]Bant _ Tdk Trsangka'!#REF!</definedName>
    <definedName name="Excel_BuiltIn_Print_Area_11">'[8]Bant _ Tdk Trsangka'!#REF!</definedName>
    <definedName name="Excel_BuiltIn_Print_Area_12" localSheetId="16">[7]Pembiayaan!#REF!</definedName>
    <definedName name="Excel_BuiltIn_Print_Area_12" localSheetId="17">[8]Pembiayaan!#REF!</definedName>
    <definedName name="Excel_BuiltIn_Print_Area_12" localSheetId="20">#REF!</definedName>
    <definedName name="Excel_BuiltIn_Print_Area_12" localSheetId="25">[8]Pembiayaan!#REF!</definedName>
    <definedName name="Excel_BuiltIn_Print_Area_12" localSheetId="29">[8]Pembiayaan!#REF!</definedName>
    <definedName name="Excel_BuiltIn_Print_Area_12" localSheetId="30">[8]Pembiayaan!#REF!</definedName>
    <definedName name="Excel_BuiltIn_Print_Area_12" localSheetId="7">[8]Pembiayaan!#REF!</definedName>
    <definedName name="Excel_BuiltIn_Print_Area_12">[8]Pembiayaan!#REF!</definedName>
    <definedName name="Excel_BuiltIn_Print_Area_3" localSheetId="16">#REF!</definedName>
    <definedName name="Excel_BuiltIn_Print_Area_3" localSheetId="20">#REF!</definedName>
    <definedName name="Excel_BuiltIn_Print_Area_3" localSheetId="28">#REF!</definedName>
    <definedName name="Excel_BuiltIn_Print_Area_3" localSheetId="30">#REF!</definedName>
    <definedName name="Excel_BuiltIn_Print_Area_3" localSheetId="7">#REF!</definedName>
    <definedName name="Excel_BuiltIn_Print_Area_3">#REF!</definedName>
    <definedName name="Excel_BuiltIn_Print_Area_4" localSheetId="20">#REF!</definedName>
    <definedName name="Excel_BuiltIn_Print_Area_4" localSheetId="30">#REF!</definedName>
    <definedName name="Excel_BuiltIn_Print_Area_4" localSheetId="7">#REF!</definedName>
    <definedName name="Excel_BuiltIn_Print_Area_4">#REF!</definedName>
    <definedName name="Excel_BuiltIn_Print_Area_6" localSheetId="16">'[7]Rekap Belanja'!#REF!</definedName>
    <definedName name="Excel_BuiltIn_Print_Area_6" localSheetId="17">'[8]Rekap Belanja'!#REF!</definedName>
    <definedName name="Excel_BuiltIn_Print_Area_6" localSheetId="20">#REF!</definedName>
    <definedName name="Excel_BuiltIn_Print_Area_6" localSheetId="25">'[8]Rekap Belanja'!#REF!</definedName>
    <definedName name="Excel_BuiltIn_Print_Area_6" localSheetId="29">'[8]Rekap Belanja'!#REF!</definedName>
    <definedName name="Excel_BuiltIn_Print_Area_6" localSheetId="30">'[8]Rekap Belanja'!#REF!</definedName>
    <definedName name="Excel_BuiltIn_Print_Area_6" localSheetId="7">'[8]Rekap Belanja'!#REF!</definedName>
    <definedName name="Excel_BuiltIn_Print_Area_6">'[8]Rekap Belanja'!#REF!</definedName>
    <definedName name="Excel_BuiltIn_Print_Area_8" localSheetId="16">#REF!</definedName>
    <definedName name="Excel_BuiltIn_Print_Area_8" localSheetId="20">#REF!</definedName>
    <definedName name="Excel_BuiltIn_Print_Area_8" localSheetId="28">#REF!</definedName>
    <definedName name="Excel_BuiltIn_Print_Area_8" localSheetId="30">#REF!</definedName>
    <definedName name="Excel_BuiltIn_Print_Area_8" localSheetId="7">#REF!</definedName>
    <definedName name="Excel_BuiltIn_Print_Area_8">#REF!</definedName>
    <definedName name="Excel_BuiltIn_Print_Titles_1" localSheetId="15">#REF!</definedName>
    <definedName name="Excel_BuiltIn_Print_Titles_1" localSheetId="25">#REF!</definedName>
    <definedName name="Excel_BuiltIn_Print_Titles_1" localSheetId="29">#REF!</definedName>
    <definedName name="Excel_BuiltIn_Print_Titles_1" localSheetId="30">#REF!</definedName>
    <definedName name="Excel_BuiltIn_Print_Titles_1" localSheetId="7">#REF!</definedName>
    <definedName name="Excel_BuiltIn_Print_Titles_1" localSheetId="9">#REF!</definedName>
    <definedName name="Excel_BuiltIn_Print_Titles_1" localSheetId="10">#REF!</definedName>
    <definedName name="Excel_BuiltIn_Print_Titles_1">#REF!</definedName>
    <definedName name="Excel_BuiltIn_Print_Titles_1_1" localSheetId="7">#REF!</definedName>
    <definedName name="Excel_BuiltIn_Print_Titles_1_1">#REF!</definedName>
    <definedName name="Excel_BuiltIn_Print_Titles_10" localSheetId="15">#REF!</definedName>
    <definedName name="Excel_BuiltIn_Print_Titles_10" localSheetId="25">#REF!</definedName>
    <definedName name="Excel_BuiltIn_Print_Titles_10" localSheetId="29">#REF!</definedName>
    <definedName name="Excel_BuiltIn_Print_Titles_10" localSheetId="30">#REF!</definedName>
    <definedName name="Excel_BuiltIn_Print_Titles_10" localSheetId="7">#REF!</definedName>
    <definedName name="Excel_BuiltIn_Print_Titles_10" localSheetId="9">#REF!</definedName>
    <definedName name="Excel_BuiltIn_Print_Titles_10" localSheetId="10">#REF!</definedName>
    <definedName name="Excel_BuiltIn_Print_Titles_10">#REF!</definedName>
    <definedName name="Excel_BuiltIn_Print_Titles_11" localSheetId="7">#REF!</definedName>
    <definedName name="Excel_BuiltIn_Print_Titles_11">#REF!</definedName>
    <definedName name="Excel_BuiltIn_Print_Titles_12" localSheetId="7">#REF!</definedName>
    <definedName name="Excel_BuiltIn_Print_Titles_12">#REF!</definedName>
    <definedName name="Excel_BuiltIn_Print_Titles_15" localSheetId="7">#REF!</definedName>
    <definedName name="Excel_BuiltIn_Print_Titles_15">#REF!</definedName>
    <definedName name="Excel_BuiltIn_Print_Titles_16" localSheetId="7">#REF!</definedName>
    <definedName name="Excel_BuiltIn_Print_Titles_16">#REF!</definedName>
    <definedName name="Excel_BuiltIn_Print_Titles_2" localSheetId="7">#REF!</definedName>
    <definedName name="Excel_BuiltIn_Print_Titles_2">#REF!</definedName>
    <definedName name="Excel_BuiltIn_Print_Titles_3" localSheetId="7">#REF!</definedName>
    <definedName name="Excel_BuiltIn_Print_Titles_3">#REF!</definedName>
    <definedName name="Excel_BuiltIn_Print_Titles_4" localSheetId="7">#REF!</definedName>
    <definedName name="Excel_BuiltIn_Print_Titles_4">#REF!</definedName>
    <definedName name="Excel_BuiltIn_Print_Titles_4_1">"$#REF!.$A$12:$IV$12"</definedName>
    <definedName name="Excel_BuiltIn_Print_Titles_5" localSheetId="16">#REF!</definedName>
    <definedName name="Excel_BuiltIn_Print_Titles_5" localSheetId="28">#REF!</definedName>
    <definedName name="Excel_BuiltIn_Print_Titles_5" localSheetId="30">#REF!</definedName>
    <definedName name="Excel_BuiltIn_Print_Titles_5" localSheetId="7">#REF!</definedName>
    <definedName name="Excel_BuiltIn_Print_Titles_5">#REF!</definedName>
    <definedName name="Excel_BuiltIn_Print_Titles_5_1">"$#REF!.$A$12:$IV$12"</definedName>
    <definedName name="Excel_BuiltIn_Print_Titles_6" localSheetId="16">#REF!</definedName>
    <definedName name="Excel_BuiltIn_Print_Titles_6" localSheetId="28">#REF!</definedName>
    <definedName name="Excel_BuiltIn_Print_Titles_6" localSheetId="30">#REF!</definedName>
    <definedName name="Excel_BuiltIn_Print_Titles_6" localSheetId="7">#REF!</definedName>
    <definedName name="Excel_BuiltIn_Print_Titles_6">#REF!</definedName>
    <definedName name="Excel_BuiltIn_Print_Titles_6_1">"$#REF!.$A$12:$IV$12"</definedName>
    <definedName name="Excel_BuiltIn_Print_Titles_8" localSheetId="16">#REF!</definedName>
    <definedName name="Excel_BuiltIn_Print_Titles_8" localSheetId="28">#REF!</definedName>
    <definedName name="Excel_BuiltIn_Print_Titles_8" localSheetId="30">#REF!</definedName>
    <definedName name="Excel_BuiltIn_Print_Titles_8" localSheetId="7">#REF!</definedName>
    <definedName name="Excel_BuiltIn_Print_Titles_8">#REF!</definedName>
    <definedName name="Excel_BuiltIn_Print_Titles_8_1">"$#REF!.$A$12:$IV$12"</definedName>
    <definedName name="Excel_BuiltIn_Print_Titles_9" localSheetId="16">#REF!</definedName>
    <definedName name="Excel_BuiltIn_Print_Titles_9" localSheetId="28">#REF!</definedName>
    <definedName name="Excel_BuiltIn_Print_Titles_9" localSheetId="30">#REF!</definedName>
    <definedName name="Excel_BuiltIn_Print_Titles_9" localSheetId="7">#REF!</definedName>
    <definedName name="Excel_BuiltIn_Print_Titles_9">#REF!</definedName>
    <definedName name="Excel_BuiltIn_Print_Titles_9_1" localSheetId="28">#REF!</definedName>
    <definedName name="Excel_BuiltIn_Print_Titles_9_1" localSheetId="30">#REF!</definedName>
    <definedName name="Excel_BuiltIn_Print_Titles_9_1" localSheetId="7">#REF!</definedName>
    <definedName name="Excel_BuiltIn_Print_Titles_9_1">#REF!</definedName>
    <definedName name="Excel_BuiltIn_Print_Titles_9_1_1">"$#REF!.$A$12:$IV$12"</definedName>
    <definedName name="fs" localSheetId="16">#REF!</definedName>
    <definedName name="fs" localSheetId="28">#REF!</definedName>
    <definedName name="fs" localSheetId="30">#REF!</definedName>
    <definedName name="fs" localSheetId="7">#REF!</definedName>
    <definedName name="fs">#REF!</definedName>
    <definedName name="gerg" localSheetId="28">#REF!</definedName>
    <definedName name="gerg" localSheetId="30">#REF!</definedName>
    <definedName name="gerg" localSheetId="7">#REF!</definedName>
    <definedName name="gerg">#REF!</definedName>
    <definedName name="Hibah" localSheetId="15">[4]Hibah!$A$5:$U$23</definedName>
    <definedName name="Hibah" localSheetId="16">[5]Hibah!$A$5:$U$23</definedName>
    <definedName name="Hibah" localSheetId="20">[6]Hibah!$A$5:$U$23</definedName>
    <definedName name="Hibah" localSheetId="30">[6]Hibah!$A$5:$U$23</definedName>
    <definedName name="Hibah" localSheetId="9">[4]Hibah!$A$5:$U$23</definedName>
    <definedName name="Hibah" localSheetId="10">[4]Hibah!$A$5:$U$23</definedName>
    <definedName name="Hibah">[6]Hibah!$A$5:$U$23</definedName>
    <definedName name="HSG" localSheetId="15">#REF!</definedName>
    <definedName name="HSG" localSheetId="20">#REF!</definedName>
    <definedName name="HSG" localSheetId="25">#REF!</definedName>
    <definedName name="HSG" localSheetId="29">#REF!</definedName>
    <definedName name="HSG" localSheetId="30">#REF!</definedName>
    <definedName name="HSG" localSheetId="7">#REF!</definedName>
    <definedName name="HSG" localSheetId="9">#REF!</definedName>
    <definedName name="HSG" localSheetId="10">#REF!</definedName>
    <definedName name="HSG">#REF!</definedName>
    <definedName name="ILYAS" localSheetId="15">#REF!</definedName>
    <definedName name="ILYAS" localSheetId="20">#REF!</definedName>
    <definedName name="ILYAS" localSheetId="25">#REF!</definedName>
    <definedName name="ILYAS" localSheetId="29">#REF!</definedName>
    <definedName name="ILYAS" localSheetId="30">#REF!</definedName>
    <definedName name="ILYAS" localSheetId="7">#REF!</definedName>
    <definedName name="ILYAS" localSheetId="9">#REF!</definedName>
    <definedName name="ILYAS" localSheetId="10">#REF!</definedName>
    <definedName name="ILYAS">#REF!</definedName>
    <definedName name="KECAMATAN_KODEOHA" localSheetId="15">#REF!</definedName>
    <definedName name="KECAMATAN_KODEOHA" localSheetId="20">#REF!</definedName>
    <definedName name="KECAMATAN_KODEOHA" localSheetId="25">#REF!</definedName>
    <definedName name="KECAMATAN_KODEOHA" localSheetId="29">#REF!</definedName>
    <definedName name="KECAMATAN_KODEOHA" localSheetId="30">#REF!</definedName>
    <definedName name="KECAMATAN_KODEOHA" localSheetId="7">#REF!</definedName>
    <definedName name="KECAMATAN_KODEOHA" localSheetId="9">#REF!</definedName>
    <definedName name="KECAMATAN_KODEOHA" localSheetId="10">#REF!</definedName>
    <definedName name="KECAMATAN_KODEOHA">#REF!</definedName>
    <definedName name="KECAMATAN_PAKUE" localSheetId="15">[9]PERTANIAN!#REF!</definedName>
    <definedName name="KECAMATAN_PAKUE" localSheetId="16">[10]PERTANIAN!#REF!</definedName>
    <definedName name="KECAMATAN_PAKUE" localSheetId="20">[11]PERTANIAN!#REF!</definedName>
    <definedName name="KECAMATAN_PAKUE" localSheetId="25">[11]PERTANIAN!#REF!</definedName>
    <definedName name="KECAMATAN_PAKUE" localSheetId="29">[11]PERTANIAN!#REF!</definedName>
    <definedName name="KECAMATAN_PAKUE" localSheetId="30">[12]PERTANIAN!#REF!</definedName>
    <definedName name="KECAMATAN_PAKUE" localSheetId="7">[11]PERTANIAN!#REF!</definedName>
    <definedName name="KECAMATAN_PAKUE" localSheetId="9">[9]PERTANIAN!#REF!</definedName>
    <definedName name="KECAMATAN_PAKUE" localSheetId="10">[9]PERTANIAN!#REF!</definedName>
    <definedName name="KECAMATAN_PAKUE">[11]PERTANIAN!#REF!</definedName>
    <definedName name="KJBDS" localSheetId="15">#REF!</definedName>
    <definedName name="KJBDS" localSheetId="20">#REF!</definedName>
    <definedName name="KJBDS" localSheetId="25">#REF!</definedName>
    <definedName name="KJBDS" localSheetId="29">#REF!</definedName>
    <definedName name="KJBDS" localSheetId="30">#REF!</definedName>
    <definedName name="KJBDS" localSheetId="7">#REF!</definedName>
    <definedName name="KJBDS" localSheetId="9">#REF!</definedName>
    <definedName name="KJBDS" localSheetId="10">#REF!</definedName>
    <definedName name="KJBDS">#REF!</definedName>
    <definedName name="l" localSheetId="15">#REF!</definedName>
    <definedName name="l" localSheetId="20">#REF!</definedName>
    <definedName name="l" localSheetId="25">#REF!</definedName>
    <definedName name="l" localSheetId="29">#REF!</definedName>
    <definedName name="l" localSheetId="30">#REF!</definedName>
    <definedName name="l" localSheetId="7">#REF!</definedName>
    <definedName name="l" localSheetId="9">#REF!</definedName>
    <definedName name="l" localSheetId="10">#REF!</definedName>
    <definedName name="l">#REF!</definedName>
    <definedName name="_xlnm.Print_Area" localSheetId="0">'1.LRA Lain2 PAA Sah'!$A$1:$F$19</definedName>
    <definedName name="_xlnm.Print_Area" localSheetId="15">'10.Brg Diserahkan'!$A$1:$P$60</definedName>
    <definedName name="_xlnm.Print_Area" localSheetId="16">'11.Dana LUEP'!$A$1:$I$558</definedName>
    <definedName name="_xlnm.Print_Area" localSheetId="17">'12. ATB  '!$A$1:$G$153</definedName>
    <definedName name="_xlnm.Print_Area" localSheetId="18">'13.ASET RB'!$A$1:$E$19</definedName>
    <definedName name="_xlnm.Print_Area" localSheetId="19">'14.ASET HILANG'!$A$1:$G$12</definedName>
    <definedName name="_xlnm.Print_Area" localSheetId="21">'16. ASET BONGKAR'!$A$1:$E$6</definedName>
    <definedName name="_xlnm.Print_Area" localSheetId="22">'17.SK HAPUS'!$A$1:$I$236</definedName>
    <definedName name="_xlnm.Print_Area" localSheetId="26">'19. Utang Belanja Jasa'!$A$1:$D$9</definedName>
    <definedName name="_xlnm.Print_Area" localSheetId="1">'2.Belanja Barang'!$A$1:$D$33</definedName>
    <definedName name="_xlnm.Print_Area" localSheetId="27">'20. Utang Barang dan Jasa  BLUD'!$A$1:$E$8</definedName>
    <definedName name="_xlnm.Print_Area" localSheetId="28">'21.Utang listrik, air, tlpn'!$A$1:$D$137</definedName>
    <definedName name="_xlnm.Print_Area" localSheetId="29">'22. Utang Belanja Modal BLUD'!$A$1:$E$6</definedName>
    <definedName name="_xlnm.Print_Area" localSheetId="30">'23.UTANG TRANFER'!$A$64:$I$92</definedName>
    <definedName name="_xlnm.Print_Area" localSheetId="2">'2a. bnja BARANG DAN JASA BLUD '!$A$1:$C$24</definedName>
    <definedName name="_xlnm.Print_Area" localSheetId="3">'3.Belanja Hibah Barang Jasa'!$A$1:$C$23</definedName>
    <definedName name="_xlnm.Print_Area" localSheetId="4">'4.Blj Hibah Brg Jasa Otsus'!$A$1:$C$23</definedName>
    <definedName name="_xlnm.Print_Area" localSheetId="5">'5.Belanja Alat Mesin'!$A$1:$D$34</definedName>
    <definedName name="_xlnm.Print_Area" localSheetId="6">'6.Belanja Gedung bgnan'!$A$1:$D$15</definedName>
    <definedName name="_xlnm.Print_Area" localSheetId="7">'6a. Rekening yg Baru Ditemukan'!$A$1:$G$43</definedName>
    <definedName name="_xlnm.Print_Area" localSheetId="8">'7.Piutang BLUD'!$A$1:$D$22</definedName>
    <definedName name="_xlnm.Print_Area" localSheetId="9">'8.Habis Pakai'!$A$1:$M$60</definedName>
    <definedName name="_xlnm.Print_Area" localSheetId="10">'9a.Bahan dan material'!$A$1:$S$60</definedName>
    <definedName name="_xlnm.Print_Area" localSheetId="11">'9b. Obat Expire'!$A$1:$G$9</definedName>
    <definedName name="_xlnm.Print_Area" localSheetId="12">'9c. Medis Habis Pakai'!$A$1:$G$75</definedName>
    <definedName name="_xlnm.Print_Area" localSheetId="13">'9d. OBAT GUDANG FARMASI'!$A$1:$G$16</definedName>
    <definedName name="_xlnm.Print_Area" localSheetId="14">'9e. REAGENSIA'!$A$1:$D$22</definedName>
    <definedName name="_xlnm.Print_Area" localSheetId="23">'Pergub 83'!$A$1:$G$31</definedName>
    <definedName name="_xlnm.Print_Area" localSheetId="24">'Pergub 84'!$A$1:$D$30</definedName>
    <definedName name="_xlnm.Print_Titles" localSheetId="16">'11.Dana LUEP'!$4:$5</definedName>
    <definedName name="_xlnm.Print_Titles" localSheetId="17">'12. ATB  '!$5:$5</definedName>
    <definedName name="_xlnm.Print_Titles" localSheetId="22">'17.SK HAPUS'!$5:$5</definedName>
    <definedName name="_xlnm.Print_Titles" localSheetId="26">'19. Utang Belanja Jasa'!$5:$5</definedName>
    <definedName name="_xlnm.Print_Titles" localSheetId="28">'21.Utang listrik, air, tlpn'!$4:$4</definedName>
    <definedName name="_xlnm.Print_Titles" localSheetId="12">'9c. Medis Habis Pakai'!$4:$4</definedName>
    <definedName name="RADEN" localSheetId="15">#REF!</definedName>
    <definedName name="RADEN" localSheetId="20">#REF!</definedName>
    <definedName name="RADEN" localSheetId="25">#REF!</definedName>
    <definedName name="RADEN" localSheetId="29">#REF!</definedName>
    <definedName name="RADEN" localSheetId="30">#REF!</definedName>
    <definedName name="RADEN" localSheetId="7">#REF!</definedName>
    <definedName name="RADEN" localSheetId="9">#REF!</definedName>
    <definedName name="RADEN" localSheetId="10">#REF!</definedName>
    <definedName name="RADEN">#REF!</definedName>
    <definedName name="SEKRETARIAT_DPRD" localSheetId="15">#REF!</definedName>
    <definedName name="SEKRETARIAT_DPRD" localSheetId="25">#REF!</definedName>
    <definedName name="SEKRETARIAT_DPRD" localSheetId="29">#REF!</definedName>
    <definedName name="SEKRETARIAT_DPRD" localSheetId="30">#REF!</definedName>
    <definedName name="SEKRETARIAT_DPRD" localSheetId="7">#REF!</definedName>
    <definedName name="SEKRETARIAT_DPRD" localSheetId="9">#REF!</definedName>
    <definedName name="SEKRETARIAT_DPRD" localSheetId="10">#REF!</definedName>
    <definedName name="SEKRETARIAT_DPRD">#REF!</definedName>
    <definedName name="sssss" localSheetId="15">[2]DIKBUDPAR!$J$5</definedName>
    <definedName name="sssss" localSheetId="16">[13]DIKBUDPAR!$J$5</definedName>
    <definedName name="sssss" localSheetId="20">[14]DIKBUDPAR!$J$5</definedName>
    <definedName name="sssss" localSheetId="30">[15]DIKBUDPAR!$J$5</definedName>
    <definedName name="sssss" localSheetId="9">[2]DIKBUDPAR!$J$5</definedName>
    <definedName name="sssss" localSheetId="10">[2]DIKBUDPAR!$J$5</definedName>
    <definedName name="sssss">[14]DIKBUDPAR!$J$5</definedName>
    <definedName name="tm_2415921492" localSheetId="15">#REF!</definedName>
    <definedName name="tm_2415921492" localSheetId="20">#REF!</definedName>
    <definedName name="tm_2415921492" localSheetId="25">#REF!</definedName>
    <definedName name="tm_2415921492" localSheetId="29">#REF!</definedName>
    <definedName name="tm_2415921492" localSheetId="30">#REF!</definedName>
    <definedName name="tm_2415921492" localSheetId="7">#REF!</definedName>
    <definedName name="tm_2415921492" localSheetId="9">#REF!</definedName>
    <definedName name="tm_2415921492" localSheetId="10">#REF!</definedName>
    <definedName name="tm_2415921492">#REF!</definedName>
    <definedName name="u" localSheetId="20">#REF!</definedName>
    <definedName name="u" localSheetId="25">#REF!</definedName>
    <definedName name="u" localSheetId="29">#REF!</definedName>
    <definedName name="u" localSheetId="30">#REF!</definedName>
    <definedName name="u" localSheetId="7">#REF!</definedName>
    <definedName name="u">#REF!</definedName>
    <definedName name="xx" localSheetId="15">#REF!</definedName>
    <definedName name="xx" localSheetId="20">#REF!</definedName>
    <definedName name="xx" localSheetId="25">#REF!</definedName>
    <definedName name="xx" localSheetId="29">#REF!</definedName>
    <definedName name="xx" localSheetId="7">#REF!</definedName>
    <definedName name="xx" localSheetId="9">#REF!</definedName>
    <definedName name="xx" localSheetId="10">#REF!</definedName>
    <definedName name="xx">#REF!</definedName>
  </definedNames>
  <calcPr calcId="144525"/>
</workbook>
</file>

<file path=xl/calcChain.xml><?xml version="1.0" encoding="utf-8"?>
<calcChain xmlns="http://schemas.openxmlformats.org/spreadsheetml/2006/main">
  <c r="F558" i="66" l="1"/>
  <c r="E558" i="66"/>
  <c r="G557" i="66"/>
  <c r="G556" i="66"/>
  <c r="G549" i="66"/>
  <c r="G546" i="66"/>
  <c r="G537" i="66"/>
  <c r="G528" i="66"/>
  <c r="G520" i="66"/>
  <c r="G511" i="66"/>
  <c r="G502" i="66"/>
  <c r="G492" i="66"/>
  <c r="G484" i="66"/>
  <c r="G474" i="66"/>
  <c r="G464" i="66"/>
  <c r="G455" i="66"/>
  <c r="G448" i="66"/>
  <c r="G441" i="66"/>
  <c r="G433" i="66"/>
  <c r="G430" i="66"/>
  <c r="G422" i="66"/>
  <c r="G417" i="66"/>
  <c r="G410" i="66"/>
  <c r="G404" i="66"/>
  <c r="G393" i="66"/>
  <c r="G385" i="66"/>
  <c r="G377" i="66"/>
  <c r="G368" i="66"/>
  <c r="G360" i="66"/>
  <c r="G351" i="66"/>
  <c r="G343" i="66"/>
  <c r="G339" i="66"/>
  <c r="G336" i="66"/>
  <c r="G327" i="66"/>
  <c r="G318" i="66"/>
  <c r="G309" i="66"/>
  <c r="G299" i="66"/>
  <c r="G291" i="66"/>
  <c r="G282" i="66"/>
  <c r="G273" i="66"/>
  <c r="G264" i="66"/>
  <c r="G256" i="66"/>
  <c r="G251" i="66"/>
  <c r="G243" i="66"/>
  <c r="G235" i="66"/>
  <c r="G228" i="66"/>
  <c r="G220" i="66"/>
  <c r="G212" i="66"/>
  <c r="G204" i="66"/>
  <c r="G196" i="66"/>
  <c r="G187" i="66"/>
  <c r="G179" i="66"/>
  <c r="G171" i="66"/>
  <c r="G163" i="66"/>
  <c r="G155" i="66"/>
  <c r="G144" i="66"/>
  <c r="G136" i="66"/>
  <c r="G129" i="66"/>
  <c r="G121" i="66"/>
  <c r="G113" i="66"/>
  <c r="G106" i="66"/>
  <c r="G99" i="66"/>
  <c r="G91" i="66"/>
  <c r="G83" i="66"/>
  <c r="G76" i="66"/>
  <c r="G73" i="66"/>
  <c r="G65" i="66"/>
  <c r="G57" i="66"/>
  <c r="G50" i="66"/>
  <c r="G43" i="66"/>
  <c r="G36" i="66"/>
  <c r="G29" i="66"/>
  <c r="G558" i="66" s="1"/>
  <c r="G22" i="66"/>
  <c r="G15" i="66"/>
  <c r="G6" i="66"/>
  <c r="D43" i="64" l="1"/>
  <c r="C24" i="63" l="1"/>
  <c r="C23" i="63"/>
  <c r="C20" i="63"/>
  <c r="C19" i="63"/>
  <c r="C18" i="63"/>
  <c r="C17" i="63"/>
  <c r="C14" i="63"/>
  <c r="C11" i="63"/>
  <c r="C10" i="63"/>
  <c r="C8" i="63"/>
  <c r="C7" i="63"/>
  <c r="C6" i="63"/>
  <c r="H91" i="62" l="1"/>
  <c r="G91" i="62"/>
  <c r="F91" i="62"/>
  <c r="E91" i="62"/>
  <c r="D91" i="62"/>
  <c r="C91" i="62"/>
  <c r="I91" i="62" s="1"/>
  <c r="H90" i="62"/>
  <c r="I90" i="62" s="1"/>
  <c r="G90" i="62"/>
  <c r="F90" i="62"/>
  <c r="E90" i="62"/>
  <c r="D90" i="62"/>
  <c r="C90" i="62"/>
  <c r="H89" i="62"/>
  <c r="G89" i="62"/>
  <c r="F89" i="62"/>
  <c r="E89" i="62"/>
  <c r="D89" i="62"/>
  <c r="C89" i="62"/>
  <c r="H88" i="62"/>
  <c r="G88" i="62"/>
  <c r="F88" i="62"/>
  <c r="E88" i="62"/>
  <c r="D88" i="62"/>
  <c r="C88" i="62"/>
  <c r="H87" i="62"/>
  <c r="G87" i="62"/>
  <c r="F87" i="62"/>
  <c r="E87" i="62"/>
  <c r="D87" i="62"/>
  <c r="C87" i="62"/>
  <c r="I87" i="62" s="1"/>
  <c r="H86" i="62"/>
  <c r="G86" i="62"/>
  <c r="F86" i="62"/>
  <c r="E86" i="62"/>
  <c r="D86" i="62"/>
  <c r="C86" i="62"/>
  <c r="H85" i="62"/>
  <c r="G85" i="62"/>
  <c r="F85" i="62"/>
  <c r="E85" i="62"/>
  <c r="D85" i="62"/>
  <c r="C85" i="62"/>
  <c r="H84" i="62"/>
  <c r="G84" i="62"/>
  <c r="F84" i="62"/>
  <c r="E84" i="62"/>
  <c r="D84" i="62"/>
  <c r="C84" i="62"/>
  <c r="H83" i="62"/>
  <c r="G83" i="62"/>
  <c r="F83" i="62"/>
  <c r="E83" i="62"/>
  <c r="D83" i="62"/>
  <c r="C83" i="62"/>
  <c r="I83" i="62" s="1"/>
  <c r="I82" i="62"/>
  <c r="H82" i="62"/>
  <c r="G82" i="62"/>
  <c r="F82" i="62"/>
  <c r="E82" i="62"/>
  <c r="D82" i="62"/>
  <c r="C82" i="62"/>
  <c r="H81" i="62"/>
  <c r="G81" i="62"/>
  <c r="F81" i="62"/>
  <c r="E81" i="62"/>
  <c r="D81" i="62"/>
  <c r="C81" i="62"/>
  <c r="H80" i="62"/>
  <c r="G80" i="62"/>
  <c r="F80" i="62"/>
  <c r="E80" i="62"/>
  <c r="D80" i="62"/>
  <c r="C80" i="62"/>
  <c r="H79" i="62"/>
  <c r="G79" i="62"/>
  <c r="F79" i="62"/>
  <c r="E79" i="62"/>
  <c r="D79" i="62"/>
  <c r="C79" i="62"/>
  <c r="I79" i="62" s="1"/>
  <c r="H78" i="62"/>
  <c r="G78" i="62"/>
  <c r="F78" i="62"/>
  <c r="E78" i="62"/>
  <c r="D78" i="62"/>
  <c r="C78" i="62"/>
  <c r="H77" i="62"/>
  <c r="G77" i="62"/>
  <c r="F77" i="62"/>
  <c r="E77" i="62"/>
  <c r="D77" i="62"/>
  <c r="C77" i="62"/>
  <c r="H76" i="62"/>
  <c r="G76" i="62"/>
  <c r="F76" i="62"/>
  <c r="E76" i="62"/>
  <c r="D76" i="62"/>
  <c r="C76" i="62"/>
  <c r="H75" i="62"/>
  <c r="G75" i="62"/>
  <c r="F75" i="62"/>
  <c r="E75" i="62"/>
  <c r="D75" i="62"/>
  <c r="C75" i="62"/>
  <c r="I75" i="62" s="1"/>
  <c r="H74" i="62"/>
  <c r="G74" i="62"/>
  <c r="F74" i="62"/>
  <c r="E74" i="62"/>
  <c r="D74" i="62"/>
  <c r="C74" i="62"/>
  <c r="I74" i="62" s="1"/>
  <c r="H73" i="62"/>
  <c r="G73" i="62"/>
  <c r="F73" i="62"/>
  <c r="E73" i="62"/>
  <c r="D73" i="62"/>
  <c r="C73" i="62"/>
  <c r="H72" i="62"/>
  <c r="G72" i="62"/>
  <c r="F72" i="62"/>
  <c r="E72" i="62"/>
  <c r="D72" i="62"/>
  <c r="C72" i="62"/>
  <c r="H71" i="62"/>
  <c r="G71" i="62"/>
  <c r="F71" i="62"/>
  <c r="E71" i="62"/>
  <c r="D71" i="62"/>
  <c r="C71" i="62"/>
  <c r="H70" i="62"/>
  <c r="G70" i="62"/>
  <c r="F70" i="62"/>
  <c r="E70" i="62"/>
  <c r="D70" i="62"/>
  <c r="C70" i="62"/>
  <c r="H69" i="62"/>
  <c r="H92" i="62" s="1"/>
  <c r="G69" i="62"/>
  <c r="F69" i="62"/>
  <c r="E69" i="62"/>
  <c r="D69" i="62"/>
  <c r="C69" i="62"/>
  <c r="F59" i="62"/>
  <c r="E59" i="62"/>
  <c r="D59" i="62"/>
  <c r="C59" i="62"/>
  <c r="G58" i="62"/>
  <c r="G57" i="62"/>
  <c r="G56" i="62"/>
  <c r="G55" i="62"/>
  <c r="G54" i="62"/>
  <c r="G53" i="62"/>
  <c r="G52" i="62"/>
  <c r="G51" i="62"/>
  <c r="G50" i="62"/>
  <c r="G49" i="62"/>
  <c r="G48" i="62"/>
  <c r="G47" i="62"/>
  <c r="G46" i="62"/>
  <c r="G45" i="62"/>
  <c r="G44" i="62"/>
  <c r="G43" i="62"/>
  <c r="G42" i="62"/>
  <c r="G41" i="62"/>
  <c r="G40" i="62"/>
  <c r="G39" i="62"/>
  <c r="G38" i="62"/>
  <c r="G37" i="62"/>
  <c r="G36" i="62"/>
  <c r="G59" i="62" s="1"/>
  <c r="E29" i="62"/>
  <c r="D29" i="62"/>
  <c r="C29" i="62"/>
  <c r="F28" i="62"/>
  <c r="F27" i="62"/>
  <c r="F26" i="62"/>
  <c r="F25" i="62"/>
  <c r="F24" i="62"/>
  <c r="F23" i="62"/>
  <c r="F22" i="62"/>
  <c r="F21" i="62"/>
  <c r="F20" i="62"/>
  <c r="F19" i="62"/>
  <c r="F18" i="62"/>
  <c r="F17" i="62"/>
  <c r="F16" i="62"/>
  <c r="F15" i="62"/>
  <c r="F14" i="62"/>
  <c r="F13" i="62"/>
  <c r="F12" i="62"/>
  <c r="F11" i="62"/>
  <c r="F10" i="62"/>
  <c r="F9" i="62"/>
  <c r="F8" i="62"/>
  <c r="F7" i="62"/>
  <c r="F6" i="62"/>
  <c r="I73" i="62" l="1"/>
  <c r="E92" i="62"/>
  <c r="I72" i="62"/>
  <c r="I77" i="62"/>
  <c r="I81" i="62"/>
  <c r="I86" i="62"/>
  <c r="I70" i="62"/>
  <c r="I69" i="62"/>
  <c r="I92" i="62" s="1"/>
  <c r="I78" i="62"/>
  <c r="F92" i="62"/>
  <c r="I76" i="62"/>
  <c r="I80" i="62"/>
  <c r="I85" i="62"/>
  <c r="I89" i="62"/>
  <c r="G92" i="62"/>
  <c r="F29" i="62"/>
  <c r="I71" i="62"/>
  <c r="I84" i="62"/>
  <c r="I88" i="62"/>
  <c r="C92" i="62"/>
  <c r="D92" i="62"/>
  <c r="I93" i="62" l="1"/>
  <c r="D21" i="1" l="1"/>
  <c r="P63" i="48" l="1"/>
  <c r="P62" i="48"/>
  <c r="S63" i="47"/>
  <c r="S62" i="47"/>
  <c r="R63" i="47"/>
  <c r="Q63" i="47"/>
  <c r="P63" i="47"/>
  <c r="O63" i="47"/>
  <c r="N63" i="47"/>
  <c r="M63" i="47"/>
  <c r="L63" i="47"/>
  <c r="K63" i="47"/>
  <c r="J63" i="47"/>
  <c r="I63" i="47"/>
  <c r="H63" i="47"/>
  <c r="M63" i="46"/>
  <c r="M62" i="46"/>
  <c r="E6" i="44" l="1"/>
  <c r="D136" i="55"/>
  <c r="D88" i="55"/>
  <c r="D137" i="55" s="1"/>
  <c r="D51" i="55"/>
  <c r="E8" i="24"/>
  <c r="D9" i="21"/>
  <c r="E6" i="43"/>
  <c r="C30" i="10"/>
  <c r="F31" i="9"/>
  <c r="E31" i="9"/>
  <c r="D31" i="9"/>
  <c r="C31" i="9"/>
  <c r="G30" i="9"/>
  <c r="G29" i="9"/>
  <c r="G28" i="9"/>
  <c r="G27" i="9"/>
  <c r="G26" i="9"/>
  <c r="G25" i="9"/>
  <c r="G24" i="9"/>
  <c r="G23" i="9"/>
  <c r="G22" i="9"/>
  <c r="G21" i="9"/>
  <c r="G20" i="9"/>
  <c r="G19" i="9"/>
  <c r="G18" i="9"/>
  <c r="G17" i="9"/>
  <c r="G16" i="9"/>
  <c r="G15" i="9"/>
  <c r="G14" i="9"/>
  <c r="G13" i="9"/>
  <c r="G12" i="9"/>
  <c r="G11" i="9"/>
  <c r="G10" i="9"/>
  <c r="G9" i="9"/>
  <c r="G31" i="9" s="1"/>
  <c r="G8" i="9"/>
  <c r="H235" i="50"/>
  <c r="G235" i="50"/>
  <c r="I234" i="50"/>
  <c r="I233" i="50"/>
  <c r="I235" i="50" s="1"/>
  <c r="I232" i="50"/>
  <c r="H232" i="50"/>
  <c r="G232" i="50"/>
  <c r="I231" i="50"/>
  <c r="H230" i="50"/>
  <c r="G230" i="50"/>
  <c r="I229" i="50"/>
  <c r="I228" i="50"/>
  <c r="I227" i="50"/>
  <c r="I226" i="50"/>
  <c r="I230" i="50" s="1"/>
  <c r="H225" i="50"/>
  <c r="G225" i="50"/>
  <c r="I224" i="50"/>
  <c r="I223" i="50"/>
  <c r="I222" i="50"/>
  <c r="I221" i="50"/>
  <c r="I225" i="50" s="1"/>
  <c r="H220" i="50"/>
  <c r="G220" i="50"/>
  <c r="I219" i="50"/>
  <c r="I218" i="50"/>
  <c r="I217" i="50"/>
  <c r="I216" i="50"/>
  <c r="I215" i="50"/>
  <c r="I214" i="50"/>
  <c r="I213" i="50"/>
  <c r="I212" i="50"/>
  <c r="I211" i="50"/>
  <c r="I210" i="50"/>
  <c r="I209" i="50"/>
  <c r="I208" i="50"/>
  <c r="I207" i="50"/>
  <c r="I206" i="50"/>
  <c r="I205" i="50"/>
  <c r="I204" i="50"/>
  <c r="I220" i="50" s="1"/>
  <c r="I203" i="50"/>
  <c r="I202" i="50"/>
  <c r="H202" i="50"/>
  <c r="G202" i="50"/>
  <c r="I201" i="50"/>
  <c r="H200" i="50"/>
  <c r="G200" i="50"/>
  <c r="I199" i="50"/>
  <c r="I198" i="50"/>
  <c r="I200" i="50" s="1"/>
  <c r="H197" i="50"/>
  <c r="G197" i="50"/>
  <c r="I196" i="50"/>
  <c r="I195" i="50"/>
  <c r="I194" i="50"/>
  <c r="I193" i="50"/>
  <c r="I197" i="50" s="1"/>
  <c r="H192" i="50"/>
  <c r="G192" i="50"/>
  <c r="I191" i="50"/>
  <c r="I190" i="50"/>
  <c r="I192" i="50" s="1"/>
  <c r="I189" i="50"/>
  <c r="G188" i="50"/>
  <c r="H187" i="50"/>
  <c r="I187" i="50" s="1"/>
  <c r="H186" i="50"/>
  <c r="I186" i="50" s="1"/>
  <c r="H185" i="50"/>
  <c r="H188" i="50" s="1"/>
  <c r="H184" i="50"/>
  <c r="G184" i="50"/>
  <c r="K184" i="50" s="1"/>
  <c r="I181" i="50"/>
  <c r="I180" i="50"/>
  <c r="I179" i="50"/>
  <c r="I178" i="50"/>
  <c r="I177" i="50"/>
  <c r="I176" i="50"/>
  <c r="I175" i="50"/>
  <c r="I174" i="50"/>
  <c r="I173" i="50"/>
  <c r="I172" i="50"/>
  <c r="I171" i="50"/>
  <c r="I170" i="50"/>
  <c r="I169" i="50"/>
  <c r="I168" i="50"/>
  <c r="I167" i="50"/>
  <c r="I166" i="50"/>
  <c r="I165" i="50"/>
  <c r="I164" i="50"/>
  <c r="I163" i="50"/>
  <c r="I162" i="50"/>
  <c r="I161" i="50"/>
  <c r="I160" i="50"/>
  <c r="I159" i="50"/>
  <c r="I158" i="50"/>
  <c r="I157" i="50"/>
  <c r="I156" i="50"/>
  <c r="I155" i="50"/>
  <c r="I154" i="50"/>
  <c r="I153" i="50"/>
  <c r="I152" i="50"/>
  <c r="I151" i="50"/>
  <c r="I150" i="50"/>
  <c r="I149" i="50"/>
  <c r="I148" i="50"/>
  <c r="I147" i="50"/>
  <c r="I146" i="50"/>
  <c r="I145" i="50"/>
  <c r="I144" i="50"/>
  <c r="I143" i="50"/>
  <c r="I142" i="50"/>
  <c r="I141" i="50"/>
  <c r="I140" i="50"/>
  <c r="I139" i="50"/>
  <c r="I138" i="50"/>
  <c r="I137" i="50"/>
  <c r="I136" i="50"/>
  <c r="I135" i="50"/>
  <c r="I134" i="50"/>
  <c r="I133" i="50"/>
  <c r="I132" i="50"/>
  <c r="I131" i="50"/>
  <c r="I130" i="50"/>
  <c r="I129" i="50"/>
  <c r="I128" i="50"/>
  <c r="I127" i="50"/>
  <c r="I126" i="50"/>
  <c r="I125" i="50"/>
  <c r="H124" i="50"/>
  <c r="G124" i="50"/>
  <c r="I124" i="50" s="1"/>
  <c r="I123" i="50"/>
  <c r="I122" i="50"/>
  <c r="H121" i="50"/>
  <c r="G121" i="50"/>
  <c r="I121" i="50" s="1"/>
  <c r="I120" i="50"/>
  <c r="H119" i="50"/>
  <c r="G119" i="50"/>
  <c r="I119" i="50" s="1"/>
  <c r="I118" i="50"/>
  <c r="I117" i="50"/>
  <c r="H116" i="50"/>
  <c r="G116" i="50"/>
  <c r="I116" i="50" s="1"/>
  <c r="I115" i="50"/>
  <c r="I114" i="50"/>
  <c r="H113" i="50"/>
  <c r="G113" i="50"/>
  <c r="I113" i="50" s="1"/>
  <c r="I112" i="50"/>
  <c r="I111" i="50"/>
  <c r="I110" i="50"/>
  <c r="I109" i="50"/>
  <c r="I108" i="50"/>
  <c r="I107" i="50"/>
  <c r="I106" i="50"/>
  <c r="H105" i="50"/>
  <c r="G105" i="50"/>
  <c r="I105" i="50" s="1"/>
  <c r="I104" i="50"/>
  <c r="I103" i="50"/>
  <c r="I102" i="50"/>
  <c r="I101" i="50"/>
  <c r="I100" i="50"/>
  <c r="I99" i="50"/>
  <c r="I98" i="50"/>
  <c r="I97" i="50"/>
  <c r="I96" i="50"/>
  <c r="I95" i="50"/>
  <c r="I94" i="50"/>
  <c r="I93" i="50"/>
  <c r="I92" i="50"/>
  <c r="I91" i="50"/>
  <c r="I90" i="50"/>
  <c r="I89" i="50"/>
  <c r="I88" i="50"/>
  <c r="I87" i="50"/>
  <c r="I86" i="50"/>
  <c r="I85" i="50"/>
  <c r="I84" i="50"/>
  <c r="I83" i="50"/>
  <c r="I82" i="50"/>
  <c r="I81" i="50"/>
  <c r="I80" i="50"/>
  <c r="I79" i="50"/>
  <c r="I78" i="50"/>
  <c r="I77" i="50"/>
  <c r="I76" i="50"/>
  <c r="I75" i="50"/>
  <c r="I74" i="50"/>
  <c r="I73" i="50"/>
  <c r="I72" i="50"/>
  <c r="I71" i="50"/>
  <c r="I70" i="50"/>
  <c r="I69" i="50"/>
  <c r="I68" i="50"/>
  <c r="I67" i="50"/>
  <c r="I66" i="50"/>
  <c r="I65" i="50"/>
  <c r="I64" i="50"/>
  <c r="I63" i="50"/>
  <c r="I62" i="50"/>
  <c r="I61" i="50"/>
  <c r="I60" i="50"/>
  <c r="I59" i="50"/>
  <c r="I58" i="50"/>
  <c r="I57" i="50"/>
  <c r="I56" i="50"/>
  <c r="I55" i="50"/>
  <c r="I54" i="50"/>
  <c r="I53" i="50"/>
  <c r="H52" i="50"/>
  <c r="G52" i="50"/>
  <c r="I52" i="50" s="1"/>
  <c r="I51" i="50"/>
  <c r="H50" i="50"/>
  <c r="G50" i="50"/>
  <c r="I50" i="50" s="1"/>
  <c r="I49" i="50"/>
  <c r="I48" i="50"/>
  <c r="I47" i="50"/>
  <c r="H46" i="50"/>
  <c r="G46" i="50"/>
  <c r="I45" i="50"/>
  <c r="I44" i="50"/>
  <c r="I43" i="50"/>
  <c r="I42" i="50"/>
  <c r="I46" i="50" s="1"/>
  <c r="H41" i="50"/>
  <c r="G41" i="50"/>
  <c r="I40" i="50"/>
  <c r="I41" i="50" s="1"/>
  <c r="H39" i="50"/>
  <c r="G39" i="50"/>
  <c r="I38" i="50"/>
  <c r="I37" i="50"/>
  <c r="I39" i="50" s="1"/>
  <c r="H36" i="50"/>
  <c r="G36" i="50"/>
  <c r="I35" i="50"/>
  <c r="I34" i="50"/>
  <c r="I36" i="50" s="1"/>
  <c r="I33" i="50"/>
  <c r="H32" i="50"/>
  <c r="G32" i="50"/>
  <c r="I31" i="50"/>
  <c r="I30" i="50"/>
  <c r="I29" i="50"/>
  <c r="I28" i="50"/>
  <c r="I27" i="50"/>
  <c r="I26" i="50"/>
  <c r="I25" i="50"/>
  <c r="I24" i="50"/>
  <c r="I23" i="50"/>
  <c r="I22" i="50"/>
  <c r="I21" i="50"/>
  <c r="I20" i="50"/>
  <c r="I19" i="50"/>
  <c r="I18" i="50"/>
  <c r="I17" i="50"/>
  <c r="I16" i="50"/>
  <c r="I15" i="50"/>
  <c r="I14" i="50"/>
  <c r="I13" i="50"/>
  <c r="I12" i="50"/>
  <c r="I11" i="50"/>
  <c r="I10" i="50"/>
  <c r="I32" i="50" s="1"/>
  <c r="I9" i="50"/>
  <c r="H8" i="50"/>
  <c r="H236" i="50" s="1"/>
  <c r="G8" i="50"/>
  <c r="G236" i="50" s="1"/>
  <c r="I7" i="50"/>
  <c r="I6" i="50"/>
  <c r="I8" i="50" s="1"/>
  <c r="D6" i="52"/>
  <c r="C6" i="52"/>
  <c r="E5" i="52"/>
  <c r="E6" i="52" s="1"/>
  <c r="D7" i="54"/>
  <c r="C7" i="54"/>
  <c r="E6" i="54"/>
  <c r="E5" i="54"/>
  <c r="E7" i="54" s="1"/>
  <c r="F12" i="53"/>
  <c r="E12" i="53"/>
  <c r="C12" i="53"/>
  <c r="G11" i="53"/>
  <c r="G10" i="53"/>
  <c r="G9" i="53"/>
  <c r="G8" i="53"/>
  <c r="G7" i="53"/>
  <c r="G6" i="53"/>
  <c r="G5" i="53"/>
  <c r="G12" i="53" s="1"/>
  <c r="D19" i="51"/>
  <c r="C19" i="51"/>
  <c r="E18" i="51"/>
  <c r="E17" i="51"/>
  <c r="E16" i="51"/>
  <c r="E15" i="51"/>
  <c r="E14" i="51"/>
  <c r="E13" i="51"/>
  <c r="E12" i="51"/>
  <c r="E11" i="51"/>
  <c r="E10" i="51"/>
  <c r="E9" i="51"/>
  <c r="E8" i="51"/>
  <c r="E7" i="51"/>
  <c r="E6" i="51"/>
  <c r="E19" i="51" s="1"/>
  <c r="G152" i="49"/>
  <c r="F151" i="49"/>
  <c r="G151" i="49" s="1"/>
  <c r="F150" i="49"/>
  <c r="G150" i="49" s="1"/>
  <c r="G149" i="49"/>
  <c r="G148" i="49"/>
  <c r="G147" i="49"/>
  <c r="G146" i="49"/>
  <c r="G145" i="49"/>
  <c r="G144" i="49"/>
  <c r="G143" i="49"/>
  <c r="G142" i="49"/>
  <c r="G141" i="49"/>
  <c r="G140" i="49"/>
  <c r="G139" i="49"/>
  <c r="G138" i="49"/>
  <c r="G137" i="49"/>
  <c r="G136" i="49"/>
  <c r="G135" i="49"/>
  <c r="G134" i="49"/>
  <c r="G133" i="49"/>
  <c r="G132" i="49"/>
  <c r="G131" i="49"/>
  <c r="G130" i="49"/>
  <c r="F129" i="49"/>
  <c r="G129" i="49" s="1"/>
  <c r="G128" i="49"/>
  <c r="G127" i="49"/>
  <c r="G126" i="49"/>
  <c r="G125" i="49"/>
  <c r="G124" i="49"/>
  <c r="G123" i="49"/>
  <c r="G122" i="49"/>
  <c r="G121" i="49"/>
  <c r="G120" i="49"/>
  <c r="G119" i="49"/>
  <c r="G118" i="49"/>
  <c r="G117" i="49"/>
  <c r="G116" i="49"/>
  <c r="G115" i="49"/>
  <c r="G114" i="49"/>
  <c r="G113" i="49"/>
  <c r="G112" i="49"/>
  <c r="G111" i="49"/>
  <c r="G110" i="49"/>
  <c r="E109" i="49"/>
  <c r="F108" i="49"/>
  <c r="G108" i="49" s="1"/>
  <c r="F107" i="49"/>
  <c r="G107" i="49" s="1"/>
  <c r="F106" i="49"/>
  <c r="G106" i="49" s="1"/>
  <c r="F105" i="49"/>
  <c r="G105" i="49" s="1"/>
  <c r="F104" i="49"/>
  <c r="G104" i="49" s="1"/>
  <c r="F103" i="49"/>
  <c r="G103" i="49" s="1"/>
  <c r="F102" i="49"/>
  <c r="G102" i="49" s="1"/>
  <c r="F101" i="49"/>
  <c r="G101" i="49" s="1"/>
  <c r="F100" i="49"/>
  <c r="G100" i="49" s="1"/>
  <c r="F99" i="49"/>
  <c r="G99" i="49" s="1"/>
  <c r="F98" i="49"/>
  <c r="G98" i="49" s="1"/>
  <c r="F97" i="49"/>
  <c r="G97" i="49" s="1"/>
  <c r="F96" i="49"/>
  <c r="G96" i="49" s="1"/>
  <c r="F95" i="49"/>
  <c r="G95" i="49" s="1"/>
  <c r="F94" i="49"/>
  <c r="G94" i="49" s="1"/>
  <c r="F93" i="49"/>
  <c r="G93" i="49" s="1"/>
  <c r="F92" i="49"/>
  <c r="G92" i="49" s="1"/>
  <c r="F91" i="49"/>
  <c r="G91" i="49" s="1"/>
  <c r="F90" i="49"/>
  <c r="E90" i="49"/>
  <c r="G90" i="49" s="1"/>
  <c r="G87" i="49"/>
  <c r="F87" i="49"/>
  <c r="F86" i="49"/>
  <c r="E86" i="49"/>
  <c r="G86" i="49" s="1"/>
  <c r="G85" i="49"/>
  <c r="F84" i="49"/>
  <c r="E84" i="49"/>
  <c r="G84" i="49" s="1"/>
  <c r="G83" i="49"/>
  <c r="G82" i="49"/>
  <c r="F82" i="49"/>
  <c r="F81" i="49"/>
  <c r="E81" i="49"/>
  <c r="G81" i="49" s="1"/>
  <c r="F80" i="49"/>
  <c r="G80" i="49" s="1"/>
  <c r="F79" i="49"/>
  <c r="E79" i="49"/>
  <c r="G79" i="49" s="1"/>
  <c r="G78" i="49"/>
  <c r="F77" i="49"/>
  <c r="E77" i="49"/>
  <c r="G77" i="49" s="1"/>
  <c r="G76" i="49"/>
  <c r="F76" i="49"/>
  <c r="F75" i="49"/>
  <c r="E75" i="49"/>
  <c r="G75" i="49" s="1"/>
  <c r="G74" i="49"/>
  <c r="G73" i="49"/>
  <c r="F73" i="49"/>
  <c r="F72" i="49"/>
  <c r="E72" i="49"/>
  <c r="G72" i="49" s="1"/>
  <c r="G71" i="49"/>
  <c r="E70" i="49"/>
  <c r="F70" i="49" s="1"/>
  <c r="F69" i="49" s="1"/>
  <c r="G68" i="49"/>
  <c r="F68" i="49"/>
  <c r="F67" i="49"/>
  <c r="E67" i="49"/>
  <c r="G67" i="49" s="1"/>
  <c r="G66" i="49"/>
  <c r="F65" i="49"/>
  <c r="E65" i="49"/>
  <c r="G65" i="49" s="1"/>
  <c r="F64" i="49"/>
  <c r="F63" i="49" s="1"/>
  <c r="E64" i="49"/>
  <c r="G64" i="49" s="1"/>
  <c r="E63" i="49"/>
  <c r="G63" i="49" s="1"/>
  <c r="F62" i="49"/>
  <c r="G62" i="49" s="1"/>
  <c r="F61" i="49"/>
  <c r="E61" i="49"/>
  <c r="G61" i="49" s="1"/>
  <c r="G60" i="49"/>
  <c r="F60" i="49"/>
  <c r="G59" i="49"/>
  <c r="F59" i="49"/>
  <c r="F58" i="49"/>
  <c r="E58" i="49"/>
  <c r="G58" i="49" s="1"/>
  <c r="G57" i="49"/>
  <c r="F56" i="49"/>
  <c r="E56" i="49"/>
  <c r="G56" i="49" s="1"/>
  <c r="G55" i="49"/>
  <c r="G54" i="49"/>
  <c r="F54" i="49"/>
  <c r="G53" i="49"/>
  <c r="F53" i="49"/>
  <c r="F52" i="49"/>
  <c r="E52" i="49"/>
  <c r="G52" i="49" s="1"/>
  <c r="G51" i="49"/>
  <c r="G50" i="49"/>
  <c r="F49" i="49"/>
  <c r="G49" i="49" s="1"/>
  <c r="F48" i="49"/>
  <c r="G48" i="49" s="1"/>
  <c r="F47" i="49"/>
  <c r="G47" i="49" s="1"/>
  <c r="F46" i="49"/>
  <c r="G46" i="49" s="1"/>
  <c r="F45" i="49"/>
  <c r="G45" i="49" s="1"/>
  <c r="F44" i="49"/>
  <c r="G44" i="49" s="1"/>
  <c r="F43" i="49"/>
  <c r="G43" i="49" s="1"/>
  <c r="F42" i="49"/>
  <c r="G42" i="49" s="1"/>
  <c r="F41" i="49"/>
  <c r="G41" i="49" s="1"/>
  <c r="F40" i="49"/>
  <c r="G40" i="49" s="1"/>
  <c r="F39" i="49"/>
  <c r="G39" i="49" s="1"/>
  <c r="F38" i="49"/>
  <c r="G38" i="49" s="1"/>
  <c r="F37" i="49"/>
  <c r="G37" i="49" s="1"/>
  <c r="F36" i="49"/>
  <c r="G36" i="49" s="1"/>
  <c r="F35" i="49"/>
  <c r="G35" i="49" s="1"/>
  <c r="F34" i="49"/>
  <c r="G34" i="49" s="1"/>
  <c r="F33" i="49"/>
  <c r="G33" i="49" s="1"/>
  <c r="F32" i="49"/>
  <c r="G32" i="49" s="1"/>
  <c r="F31" i="49"/>
  <c r="G31" i="49" s="1"/>
  <c r="F30" i="49"/>
  <c r="G30" i="49" s="1"/>
  <c r="F29" i="49"/>
  <c r="G29" i="49" s="1"/>
  <c r="F28" i="49"/>
  <c r="G28" i="49" s="1"/>
  <c r="F27" i="49"/>
  <c r="G27" i="49" s="1"/>
  <c r="F26" i="49"/>
  <c r="G26" i="49" s="1"/>
  <c r="F25" i="49"/>
  <c r="G25" i="49" s="1"/>
  <c r="F24" i="49"/>
  <c r="G24" i="49" s="1"/>
  <c r="F23" i="49"/>
  <c r="G23" i="49" s="1"/>
  <c r="F22" i="49"/>
  <c r="E22" i="49"/>
  <c r="G21" i="49"/>
  <c r="F20" i="49"/>
  <c r="E20" i="49"/>
  <c r="G19" i="49"/>
  <c r="F19" i="49"/>
  <c r="G18" i="49"/>
  <c r="F18" i="49"/>
  <c r="F17" i="49"/>
  <c r="E17" i="49"/>
  <c r="G17" i="49" s="1"/>
  <c r="G16" i="49"/>
  <c r="F15" i="49"/>
  <c r="E15" i="49"/>
  <c r="G15" i="49" s="1"/>
  <c r="F14" i="49"/>
  <c r="G14" i="49" s="1"/>
  <c r="F13" i="49"/>
  <c r="E13" i="49"/>
  <c r="G12" i="49"/>
  <c r="F12" i="49"/>
  <c r="F11" i="49"/>
  <c r="E11" i="49"/>
  <c r="G11" i="49" s="1"/>
  <c r="G10" i="49"/>
  <c r="F9" i="49"/>
  <c r="E9" i="49"/>
  <c r="G9" i="49" s="1"/>
  <c r="F7" i="49"/>
  <c r="G7" i="49" s="1"/>
  <c r="F6" i="49"/>
  <c r="E6" i="49"/>
  <c r="O60" i="48"/>
  <c r="O63" i="48" s="1"/>
  <c r="N60" i="48"/>
  <c r="N63" i="48" s="1"/>
  <c r="M60" i="48"/>
  <c r="M63" i="48" s="1"/>
  <c r="L60" i="48"/>
  <c r="L63" i="48" s="1"/>
  <c r="K60" i="48"/>
  <c r="K63" i="48" s="1"/>
  <c r="J60" i="48"/>
  <c r="J63" i="48" s="1"/>
  <c r="I60" i="48"/>
  <c r="I63" i="48" s="1"/>
  <c r="H60" i="48"/>
  <c r="H63" i="48" s="1"/>
  <c r="G60" i="48"/>
  <c r="G63" i="48" s="1"/>
  <c r="F60" i="48"/>
  <c r="F63" i="48" s="1"/>
  <c r="E60" i="48"/>
  <c r="E63" i="48" s="1"/>
  <c r="D60" i="48"/>
  <c r="D63" i="48" s="1"/>
  <c r="C60" i="48"/>
  <c r="C63" i="48" s="1"/>
  <c r="P59" i="48"/>
  <c r="P58" i="48"/>
  <c r="P57" i="48"/>
  <c r="P56" i="48"/>
  <c r="P55" i="48"/>
  <c r="P54" i="48"/>
  <c r="P53" i="48"/>
  <c r="P52" i="48"/>
  <c r="P51" i="48"/>
  <c r="P50" i="48"/>
  <c r="P49" i="48"/>
  <c r="P48" i="48"/>
  <c r="P47" i="48"/>
  <c r="P46" i="48"/>
  <c r="P45" i="48"/>
  <c r="P44" i="48"/>
  <c r="P43" i="48"/>
  <c r="P42" i="48"/>
  <c r="P41" i="48"/>
  <c r="P40" i="48"/>
  <c r="P39" i="48"/>
  <c r="P38" i="48"/>
  <c r="P37" i="48"/>
  <c r="P36" i="48"/>
  <c r="P35" i="48"/>
  <c r="P34" i="48"/>
  <c r="P33" i="48"/>
  <c r="P32" i="48"/>
  <c r="P31" i="48"/>
  <c r="P30" i="48"/>
  <c r="P29" i="48"/>
  <c r="P28" i="48"/>
  <c r="P27" i="48"/>
  <c r="P26" i="48"/>
  <c r="P25" i="48"/>
  <c r="P24" i="48"/>
  <c r="P23" i="48"/>
  <c r="P22" i="48"/>
  <c r="P21" i="48"/>
  <c r="P20" i="48"/>
  <c r="P19" i="48"/>
  <c r="P18" i="48"/>
  <c r="P17" i="48"/>
  <c r="P16" i="48"/>
  <c r="P15" i="48"/>
  <c r="P14" i="48"/>
  <c r="P13" i="48"/>
  <c r="P12" i="48"/>
  <c r="P11" i="48"/>
  <c r="P10" i="48"/>
  <c r="P9" i="48"/>
  <c r="S9" i="48" s="1"/>
  <c r="F15" i="58"/>
  <c r="F14" i="58"/>
  <c r="F13" i="58"/>
  <c r="F12" i="58"/>
  <c r="F11" i="58"/>
  <c r="F10" i="58"/>
  <c r="F9" i="58"/>
  <c r="F8" i="58"/>
  <c r="F7" i="58"/>
  <c r="F6" i="58"/>
  <c r="F16" i="58" s="1"/>
  <c r="F75" i="57"/>
  <c r="F9" i="56"/>
  <c r="R60" i="47"/>
  <c r="Q60" i="47"/>
  <c r="P60" i="47"/>
  <c r="O60" i="47"/>
  <c r="N60" i="47"/>
  <c r="M60" i="47"/>
  <c r="L60" i="47"/>
  <c r="K60" i="47"/>
  <c r="J60" i="47"/>
  <c r="I60" i="47"/>
  <c r="H60" i="47"/>
  <c r="G60" i="47"/>
  <c r="G63" i="47" s="1"/>
  <c r="F60" i="47"/>
  <c r="F63" i="47" s="1"/>
  <c r="E60" i="47"/>
  <c r="E63" i="47" s="1"/>
  <c r="D60" i="47"/>
  <c r="D63" i="47" s="1"/>
  <c r="C60" i="47"/>
  <c r="C63" i="47" s="1"/>
  <c r="S59" i="47"/>
  <c r="S58" i="47"/>
  <c r="S57" i="47"/>
  <c r="S56" i="47"/>
  <c r="S55" i="47"/>
  <c r="S54" i="47"/>
  <c r="S53" i="47"/>
  <c r="S52" i="47"/>
  <c r="S51" i="47"/>
  <c r="S50" i="47"/>
  <c r="S49" i="47"/>
  <c r="S48" i="47"/>
  <c r="S47" i="47"/>
  <c r="S46" i="47"/>
  <c r="S45" i="47"/>
  <c r="S44" i="47"/>
  <c r="S43" i="47"/>
  <c r="S42" i="47"/>
  <c r="S41" i="47"/>
  <c r="S40" i="47"/>
  <c r="S39" i="47"/>
  <c r="S38" i="47"/>
  <c r="S37" i="47"/>
  <c r="S36" i="47"/>
  <c r="S35" i="47"/>
  <c r="S34" i="47"/>
  <c r="S33" i="47"/>
  <c r="S32" i="47"/>
  <c r="U32" i="47" s="1"/>
  <c r="S31" i="47"/>
  <c r="S30" i="47"/>
  <c r="S29" i="47"/>
  <c r="S28" i="47"/>
  <c r="S27" i="47"/>
  <c r="S26" i="47"/>
  <c r="S25" i="47"/>
  <c r="S24" i="47"/>
  <c r="S23" i="47"/>
  <c r="S22" i="47"/>
  <c r="S21" i="47"/>
  <c r="S20" i="47"/>
  <c r="S19" i="47"/>
  <c r="S18" i="47"/>
  <c r="S17" i="47"/>
  <c r="S16" i="47"/>
  <c r="S15" i="47"/>
  <c r="S14" i="47"/>
  <c r="S13" i="47"/>
  <c r="S12" i="47"/>
  <c r="S11" i="47"/>
  <c r="S10" i="47"/>
  <c r="S9" i="47"/>
  <c r="V9" i="47" s="1"/>
  <c r="L60" i="46"/>
  <c r="L63" i="46" s="1"/>
  <c r="K60" i="46"/>
  <c r="K63" i="46" s="1"/>
  <c r="J60" i="46"/>
  <c r="J63" i="46" s="1"/>
  <c r="I60" i="46"/>
  <c r="I63" i="46" s="1"/>
  <c r="H60" i="46"/>
  <c r="H63" i="46" s="1"/>
  <c r="G60" i="46"/>
  <c r="G63" i="46" s="1"/>
  <c r="F60" i="46"/>
  <c r="F63" i="46" s="1"/>
  <c r="E60" i="46"/>
  <c r="E63" i="46" s="1"/>
  <c r="D60" i="46"/>
  <c r="D63" i="46" s="1"/>
  <c r="C60" i="46"/>
  <c r="C63" i="46" s="1"/>
  <c r="M59" i="46"/>
  <c r="M58" i="46"/>
  <c r="M57" i="46"/>
  <c r="M56" i="46"/>
  <c r="M55" i="46"/>
  <c r="M54" i="46"/>
  <c r="M53" i="46"/>
  <c r="M52" i="46"/>
  <c r="M51" i="46"/>
  <c r="M50" i="46"/>
  <c r="M49" i="46"/>
  <c r="M48" i="46"/>
  <c r="M47" i="46"/>
  <c r="M46" i="46"/>
  <c r="M45" i="46"/>
  <c r="M44" i="46"/>
  <c r="M43" i="46"/>
  <c r="M42" i="46"/>
  <c r="M41" i="46"/>
  <c r="M40" i="46"/>
  <c r="M39" i="46"/>
  <c r="M38" i="46"/>
  <c r="M37" i="46"/>
  <c r="M36" i="46"/>
  <c r="M35" i="46"/>
  <c r="M34" i="46"/>
  <c r="M33" i="46"/>
  <c r="M32" i="46"/>
  <c r="O32" i="46" s="1"/>
  <c r="M31" i="46"/>
  <c r="M30" i="46"/>
  <c r="M29" i="46"/>
  <c r="M28" i="46"/>
  <c r="M27" i="46"/>
  <c r="M26" i="46"/>
  <c r="M25" i="46"/>
  <c r="M24" i="46"/>
  <c r="M23" i="46"/>
  <c r="M22" i="46"/>
  <c r="M21" i="46"/>
  <c r="M20" i="46"/>
  <c r="M19" i="46"/>
  <c r="M18" i="46"/>
  <c r="M17" i="46"/>
  <c r="M16" i="46"/>
  <c r="M15" i="46"/>
  <c r="M14" i="46"/>
  <c r="M13" i="46"/>
  <c r="M12" i="46"/>
  <c r="M11" i="46"/>
  <c r="M10" i="46"/>
  <c r="M9" i="46"/>
  <c r="P9" i="46" s="1"/>
  <c r="D19" i="1"/>
  <c r="D15" i="1"/>
  <c r="D5" i="1"/>
  <c r="D15" i="41"/>
  <c r="C15" i="41"/>
  <c r="D34" i="40"/>
  <c r="C34" i="40"/>
  <c r="C23" i="39"/>
  <c r="C25" i="39" s="1"/>
  <c r="C23" i="38"/>
  <c r="C25" i="38" s="1"/>
  <c r="D33" i="37"/>
  <c r="C33" i="37"/>
  <c r="D19" i="36"/>
  <c r="C19" i="36"/>
  <c r="E19" i="36" s="1"/>
  <c r="F18" i="36"/>
  <c r="F17" i="36"/>
  <c r="E17" i="36"/>
  <c r="F16" i="36"/>
  <c r="E16" i="36"/>
  <c r="F15" i="36"/>
  <c r="E15" i="36"/>
  <c r="F14" i="36"/>
  <c r="E14" i="36"/>
  <c r="F13" i="36"/>
  <c r="F12" i="36"/>
  <c r="E12" i="36"/>
  <c r="F11" i="36"/>
  <c r="E11" i="36"/>
  <c r="F10" i="36"/>
  <c r="E10" i="36"/>
  <c r="F9" i="36"/>
  <c r="E9" i="36"/>
  <c r="F8" i="36"/>
  <c r="F19" i="36" s="1"/>
  <c r="E8" i="36"/>
  <c r="D22" i="1" l="1"/>
  <c r="M60" i="46"/>
  <c r="S60" i="47"/>
  <c r="P60" i="48"/>
  <c r="G13" i="49"/>
  <c r="G20" i="49"/>
  <c r="G109" i="49"/>
  <c r="G6" i="49"/>
  <c r="G22" i="49"/>
  <c r="G70" i="49"/>
  <c r="I184" i="50"/>
  <c r="I236" i="50" s="1"/>
  <c r="E69" i="49"/>
  <c r="G69" i="49" s="1"/>
  <c r="F109" i="49"/>
  <c r="F153" i="49" s="1"/>
  <c r="I185" i="50"/>
  <c r="I188" i="50" s="1"/>
  <c r="E153" i="49" l="1"/>
  <c r="G153" i="49" s="1"/>
</calcChain>
</file>

<file path=xl/sharedStrings.xml><?xml version="1.0" encoding="utf-8"?>
<sst xmlns="http://schemas.openxmlformats.org/spreadsheetml/2006/main" count="2916" uniqueCount="1432">
  <si>
    <t>NO</t>
  </si>
  <si>
    <t>Nama BLUD</t>
  </si>
  <si>
    <t>RS Jiwa</t>
  </si>
  <si>
    <t xml:space="preserve">RS Ibu dan Anak </t>
  </si>
  <si>
    <t>RSUD dr. Zainoel Abidin</t>
  </si>
  <si>
    <t>a.</t>
  </si>
  <si>
    <t>b.</t>
  </si>
  <si>
    <t>c.</t>
  </si>
  <si>
    <t>d.</t>
  </si>
  <si>
    <t>Jumlah 1 + 2 + 3</t>
  </si>
  <si>
    <t>Piutang BRA</t>
  </si>
  <si>
    <t>Rincian Persediaan Barang Habis Pakai</t>
  </si>
  <si>
    <t>No.</t>
  </si>
  <si>
    <t>SKPA</t>
  </si>
  <si>
    <t>Persediaan Alat Tulis Kantor</t>
  </si>
  <si>
    <t>Persediaan Peralatan Listrik/Elektronik</t>
  </si>
  <si>
    <t>Persediaan Dekorasi</t>
  </si>
  <si>
    <t>Persediaan Bibit Tanaman</t>
  </si>
  <si>
    <t>Persediaan Bahan Kimia</t>
  </si>
  <si>
    <t>Persediaan Bahan Baku Bangunan</t>
  </si>
  <si>
    <t>Dinas Pendidikan</t>
  </si>
  <si>
    <t>Badan Pembinaan Pendidikan Dayah</t>
  </si>
  <si>
    <t>Sekretariat Majelis Pendidikan Daerah</t>
  </si>
  <si>
    <t>Dinas Kesehatan</t>
  </si>
  <si>
    <t>Rumah Sakit Umum dr. Zainoel Abidin</t>
  </si>
  <si>
    <t>Rumah Sakit Jiwa</t>
  </si>
  <si>
    <t>Rumah Sakit Ibu dan Anak</t>
  </si>
  <si>
    <t>Dinas Bina Marga</t>
  </si>
  <si>
    <t>Dinas Pengairan</t>
  </si>
  <si>
    <t>Cipta Karya</t>
  </si>
  <si>
    <t>Badan Perencanaan Pembangunan Daerah</t>
  </si>
  <si>
    <t>Dinas Perhubungan, Komunikasi, Informasi dan Telematika</t>
  </si>
  <si>
    <t>Badan Pengendalian Dampak Lingkungan</t>
  </si>
  <si>
    <t>Dinas Registrasi Kependudukan Aceh</t>
  </si>
  <si>
    <t>Pemberdayaan Perempuan dan Perlindungan Anak</t>
  </si>
  <si>
    <t>Dinas Sosial</t>
  </si>
  <si>
    <t>Dinas Tenaga Kerja dan Mobilitas Penduduk</t>
  </si>
  <si>
    <t>Dinas Koperasi dan Usaha Kecil Menengah</t>
  </si>
  <si>
    <t>Badan Investasi dan Promosi</t>
  </si>
  <si>
    <t>Dinas Kebudayaan dan Pariwisata</t>
  </si>
  <si>
    <t>Sekretariat Majelis Adat Aceh</t>
  </si>
  <si>
    <t>Keurukonan Katibul Wali/Sekretariat Lembaga Wali Nanggroe Aceh</t>
  </si>
  <si>
    <t>Dinas Pemuda dan Olahraga</t>
  </si>
  <si>
    <t>Badan Kesatuan Bangsa, Politik dan Perlindungan Masyarakat</t>
  </si>
  <si>
    <t>Satuan Polisi Pamong Praja dan Wilayatul Hisbah</t>
  </si>
  <si>
    <t>PPKA</t>
  </si>
  <si>
    <t>Dewan Perwakilan Rakyat Aceh</t>
  </si>
  <si>
    <t>Kepala Daerah &amp; Wakil Kepala Daerah</t>
  </si>
  <si>
    <t>Sekretariat Daerah</t>
  </si>
  <si>
    <t>Sekretariat DPRA</t>
  </si>
  <si>
    <t>Dinas Keuangan Aceh</t>
  </si>
  <si>
    <t>Inspektorat Aceh</t>
  </si>
  <si>
    <t>Kantor Penghubung Pemerintah Aceh</t>
  </si>
  <si>
    <t>Badan Kepegawaian Pendidikan dan Pelatihan</t>
  </si>
  <si>
    <t>Dinas Syariat Islam</t>
  </si>
  <si>
    <t>Sekretariat Majelis Permusyawaratan Ulama</t>
  </si>
  <si>
    <t>Sekretariat Baitul Mal</t>
  </si>
  <si>
    <t>Badan Penanggulangan Bencana Alam Aceh</t>
  </si>
  <si>
    <t>Badan Pelayanan Perizinan</t>
  </si>
  <si>
    <t>Sekretariat DPP KORPRI Aceh</t>
  </si>
  <si>
    <t>Dinas Pendapatan dan Kekayaan Aceh</t>
  </si>
  <si>
    <t>Badan Ketahanan Pangan dan Penyuluhan</t>
  </si>
  <si>
    <t>Badan Pemberdayaan Masyarakat</t>
  </si>
  <si>
    <t>Badan Arsip dan Perpustakaan</t>
  </si>
  <si>
    <t>Dinas Pertanian Tanaman Pangan</t>
  </si>
  <si>
    <t>Dinas Kesehatan Hewan dan Peternakan</t>
  </si>
  <si>
    <t>Dinas Perkebunan</t>
  </si>
  <si>
    <t>Dinas Kehutanan</t>
  </si>
  <si>
    <t>Dinas Pertambangan dan Energi</t>
  </si>
  <si>
    <t>Dinas Kelautan dan Perikanan</t>
  </si>
  <si>
    <t>Dinas Perindustrian dan Perdagangan</t>
  </si>
  <si>
    <t>Jumlah</t>
  </si>
  <si>
    <t xml:space="preserve">Rincian Persediaan Yang Akan Diserahkan Kepemilikannya Kepada Masyarakat/Kabupaten/Kota </t>
  </si>
  <si>
    <t>Persediaan Alat Kantor dan Rumah Tangga</t>
  </si>
  <si>
    <t>Persediaan Bangunan Gedung</t>
  </si>
  <si>
    <t>Persediaan Bangunan Air (Irigasi)</t>
  </si>
  <si>
    <t>Persediaan Tanah</t>
  </si>
  <si>
    <t>Persediaan Alat Berat</t>
  </si>
  <si>
    <t>Persediaan Aset Lainnya</t>
  </si>
  <si>
    <t>No</t>
  </si>
  <si>
    <t>Nama Barang/Jenis Barang</t>
  </si>
  <si>
    <t>Tahun Pembelian</t>
  </si>
  <si>
    <t>Masa Manfaat</t>
  </si>
  <si>
    <t>A</t>
  </si>
  <si>
    <t>DISHUBKOMINTEL</t>
  </si>
  <si>
    <t>Revitalisasi Operasional CIO (Chief Information Officer) Dishubkomintel Aceh</t>
  </si>
  <si>
    <t>Kajian Penilaian Aset Sekolah Penerbangan</t>
  </si>
  <si>
    <t>Kajian Kodefikasi Single Identity Number</t>
  </si>
  <si>
    <t xml:space="preserve">Study Penelitian Penurunan Badan Runway Bandara Blangkejeuren </t>
  </si>
  <si>
    <t>Analisa Dampak Lingkungan Kolam Pelabuhan Lamteng, Kab. Aceh Besar</t>
  </si>
  <si>
    <t>Review Design Pembangunan Fasilitas Radio Link Interkoneksi Sektor Perhubungan Provinsi Aceh</t>
  </si>
  <si>
    <t>Review Design Pembangunan Fasilitas Bantuan Komunikasi Radio Antar Penduduk Indonesia (RAPI) Aceh</t>
  </si>
  <si>
    <t>Review Design Pembangunan Fasilitas Bantuan Komunikasi Radio Amatir Indonesia (ORARI) Aceh</t>
  </si>
  <si>
    <t>Review Design Gedung Seuramo</t>
  </si>
  <si>
    <t>DED Gedung Media Center Kota Banda Aceh</t>
  </si>
  <si>
    <t>DED Green Data Center Kota Banda Aceh</t>
  </si>
  <si>
    <t>DED Pembangunan Radio Rimba Raya di Kabupaten Bener Meriah</t>
  </si>
  <si>
    <t xml:space="preserve">DED Pembangunan Dynamic Massage Sign (DMSs) </t>
  </si>
  <si>
    <t xml:space="preserve">DED Pembangunan Infrastruktur Angkutan Massal </t>
  </si>
  <si>
    <t>DED Pembangunan Terminal Type B Kota Subulussalam</t>
  </si>
  <si>
    <t xml:space="preserve">DED Pembangunan fasilitas Terminal Geudong Kabupaten Aceh Utara </t>
  </si>
  <si>
    <t>DED Pembangunan Dermaga Pendaratan di Kabupaten Aceh Tamiang</t>
  </si>
  <si>
    <t>DED Pembangunan Dermaga di Desa Pasi Janeng Pulo Aceh Kabupaten Aceh Besar</t>
  </si>
  <si>
    <t xml:space="preserve">Perencanaan Display Informasi Pemerintah Aceh </t>
  </si>
  <si>
    <t>Rencana Induk Pembangunan Infrastruktur Hubkomintel Aceh 2012 - 2017</t>
  </si>
  <si>
    <t>Review Design Sisi Darat Pelabuhan Penyeberangan Meulaboh, Terminal Parkir, Talud, Pintu Gerbang dan Sarana Lain</t>
  </si>
  <si>
    <t xml:space="preserve">Study Amdal Pelabuhan Penyeberangan Meulaboh (Bubon) </t>
  </si>
  <si>
    <t>Perencanaan Pemberian dan Pemantauan Fasilitas Akses Internet Berbasis System Singel Identity Number (SIN)</t>
  </si>
  <si>
    <t>Kajian Implementasi RFID untuk Pemantauan Kendaraan Umum</t>
  </si>
  <si>
    <t>Pengembangan Aplikasi SIMDA</t>
  </si>
  <si>
    <t>Pembangunan Aplikasi Tiketing SIM Sarana Publik Perhubungan Komintel Aceh Berbasis GIS</t>
  </si>
  <si>
    <t>Pembangunan Aplikasi Tiketing Pengaduan Jaringan</t>
  </si>
  <si>
    <t>Pembangunan Website Bank Data Dishubkomintel</t>
  </si>
  <si>
    <t>Kajian Penetapan Standarisasi Perangkat Lunak dan Keras SKPD</t>
  </si>
  <si>
    <t>Kajian DED Pembangunan Outlet Akses Informasi dan Free Hot Spot di Kota Banda Aceh</t>
  </si>
  <si>
    <t>Kajian Pemantauan Aplikasi Multimedia Bagi Pemerintah Aceh</t>
  </si>
  <si>
    <t>DED Ruang Bimtek dan Multimedia</t>
  </si>
  <si>
    <t>DED Stodio Multimedia</t>
  </si>
  <si>
    <t>Pengembangan Sistem Email berbasis LDAP</t>
  </si>
  <si>
    <t>Aplikasi Pengarsipan secara Digital</t>
  </si>
  <si>
    <t>Aplikasi Monitoring dan Evaluasi</t>
  </si>
  <si>
    <t>Review Design Pelabuhan Rakyat Kuala Raja Kabupaten Bireuen</t>
  </si>
  <si>
    <t>Kajian Tingkat Kinerja Pelaksanaan Tupoksi di Lingkungan Dishubkomintel Aceh</t>
  </si>
  <si>
    <t>Kajian Performance Telekomunikasi di Aceh</t>
  </si>
  <si>
    <t>Penyusunan Standar Prosedur Operasional Forum Lalu Lintas Angkutan Jalan di Aceh</t>
  </si>
  <si>
    <t>Penyusunan Master Plan Pelabuhan Umum Meulaboh</t>
  </si>
  <si>
    <t>Penyusunan Standar Prosedur Operasional Tim Reportase Aceh</t>
  </si>
  <si>
    <t>Penyusunan Standar Prosedur Operasional Pengawasan Terpadu</t>
  </si>
  <si>
    <t>Kajian Sistem Monitoring Aparatur Pemerintah di Lingkungan Dishubkomintel Aceh</t>
  </si>
  <si>
    <t>Kajian Publik Private Partnership Dalam Pengelolaan Informasi Publik Pemerintah Aceh</t>
  </si>
  <si>
    <t>DED Rest Area di Perbatasan Aceh - Sumut Kota Subulussalam</t>
  </si>
  <si>
    <t>Perencanaan Load Cell Informasi Management Jembatan Timbang di Aceh</t>
  </si>
  <si>
    <t>Penyusunan Rencana Umum Keselamatan Transportasi Jalan 2012 - 2017</t>
  </si>
  <si>
    <t>Pembuatan Cetak Biru TIK Pemerintah Aceh 2012 - 2017</t>
  </si>
  <si>
    <t>Review Design Pelabuhan Rakyat Laweung Kabupaten Pidie</t>
  </si>
  <si>
    <t>Aplikasi Kepemerintahan</t>
  </si>
  <si>
    <t>Aplikasi Perizinan Terpadu (BP2T) Berbasis WEB dan SMS</t>
  </si>
  <si>
    <t xml:space="preserve">Aplikasi SIM Sarana Publik Hubkomintel Aceh Berbasis GIS </t>
  </si>
  <si>
    <t>Aplikasi Integrasi Autentifikasi Akses Internet</t>
  </si>
  <si>
    <t>Software / program</t>
  </si>
  <si>
    <t>Aplikasi Wabbase Peternakan</t>
  </si>
  <si>
    <t>Aplikasi P2TSP Versi WEB</t>
  </si>
  <si>
    <t>Aplikasi P2TSP Versi LAN</t>
  </si>
  <si>
    <t>Aplikasi Database Transmigrasi</t>
  </si>
  <si>
    <t>Aplikasi Database Pendapatan Daerah</t>
  </si>
  <si>
    <t>Aplikasi Database Sosial</t>
  </si>
  <si>
    <t>Aplikasi Webbase Kependudukan</t>
  </si>
  <si>
    <t>Aplikasi Database Kehutanan</t>
  </si>
  <si>
    <t>Aplikasi Database Perkebunan</t>
  </si>
  <si>
    <t>Aplikasi Database Tenaga Kerja</t>
  </si>
  <si>
    <t>B</t>
  </si>
  <si>
    <t>Sofware</t>
  </si>
  <si>
    <t>C</t>
  </si>
  <si>
    <t>DINAS KEBUDAYAAN DAN PARIWISATA</t>
  </si>
  <si>
    <t>Pengadaan Software</t>
  </si>
  <si>
    <t>D</t>
  </si>
  <si>
    <t>DINAS KESEHATAN HEWAN DAN PETERNAKAN</t>
  </si>
  <si>
    <t>Software Pemetaan Penyakit dan Produksi ternak</t>
  </si>
  <si>
    <t>E</t>
  </si>
  <si>
    <t>DINAS PERTAMBANGAN DAN ENERGI</t>
  </si>
  <si>
    <t>Software Up-date</t>
  </si>
  <si>
    <t>F</t>
  </si>
  <si>
    <t>DINAS TENAGA KERJA DAN MOBILITAS PENDUDUK</t>
  </si>
  <si>
    <t xml:space="preserve">Program Aplikasi Perhitungan Upah Lembur </t>
  </si>
  <si>
    <t>Sofeware Aplikasi</t>
  </si>
  <si>
    <t>G</t>
  </si>
  <si>
    <t>DINAS REGISTRASI PENDUDUK</t>
  </si>
  <si>
    <t>Aplikasi Dokumen Surat</t>
  </si>
  <si>
    <t>Aplikasi Database</t>
  </si>
  <si>
    <t>H</t>
  </si>
  <si>
    <t>BAPPEDA</t>
  </si>
  <si>
    <t>Dokumen RPJMA 2012-2017</t>
  </si>
  <si>
    <t>Dokumen RPJPA 2013-2013</t>
  </si>
  <si>
    <t>Dokumen Survey Data Primer (Peta)</t>
  </si>
  <si>
    <t>Dokumen Penyusunan Rencana Induk Pengembangan Energi (Potensi Air) baru terbarukan</t>
  </si>
  <si>
    <t>Dokumen Penyusunan Rencana Tata Ruang Kelautan</t>
  </si>
  <si>
    <t>Dokumen Identifikasi Daerah Rawan Bencana (Kerja Sama dengan Unsyiah)</t>
  </si>
  <si>
    <t>Dokumen Identifikasi Daerah Rawan Kekeringan di Kabupaten Aceh Utara</t>
  </si>
  <si>
    <t>Dokumen Detail Tata Ruang (RDTR) Kota Redelong Kabupaten Bener Meriah</t>
  </si>
  <si>
    <t>Dokumen Perencanaan Produktivitas Tenaga Kerja (Kerja sama)</t>
  </si>
  <si>
    <t>Dokumen Perencanaan Peningkatan Daya Saing Koperasi dan UMKM di Sektor Industri Agro (Kerja sama)</t>
  </si>
  <si>
    <t>Dokumen Roap Map Ekonomi Islam (Kerjasama)</t>
  </si>
  <si>
    <t>Dokumen Kluster Ekonomi untuk Pembangunan Ekonomi Kawasan Tengah (Kerjasama dengan Perguruan Tinggi)</t>
  </si>
  <si>
    <t>I</t>
  </si>
  <si>
    <t>J</t>
  </si>
  <si>
    <t>Kabupaten/Kota</t>
  </si>
  <si>
    <t>Keterangan</t>
  </si>
  <si>
    <t>Banda Aceh</t>
  </si>
  <si>
    <t>Sabang</t>
  </si>
  <si>
    <t>Aceh Besar</t>
  </si>
  <si>
    <t>Pidie</t>
  </si>
  <si>
    <t>Aceh Jaya</t>
  </si>
  <si>
    <t>Bireuen</t>
  </si>
  <si>
    <t>Pidie Jaya</t>
  </si>
  <si>
    <t>Bener Meriah</t>
  </si>
  <si>
    <t>Lhokseumawe</t>
  </si>
  <si>
    <t>Aceh Utara</t>
  </si>
  <si>
    <t>Aceh Timur</t>
  </si>
  <si>
    <t>Aceh Tengah</t>
  </si>
  <si>
    <t>Gayo Lues</t>
  </si>
  <si>
    <t>Aceh Tenggara</t>
  </si>
  <si>
    <t>Langsa</t>
  </si>
  <si>
    <t>Aceh Tamiang</t>
  </si>
  <si>
    <t>Subulussalam</t>
  </si>
  <si>
    <t>Aceh Selatan</t>
  </si>
  <si>
    <t>Aceh Singkil</t>
  </si>
  <si>
    <t>Simeulue</t>
  </si>
  <si>
    <t>Aceh Barat</t>
  </si>
  <si>
    <t>Nagan Raya</t>
  </si>
  <si>
    <t>Aceh Barat Daya</t>
  </si>
  <si>
    <t>Total</t>
  </si>
  <si>
    <t>Lampiran 4.b</t>
  </si>
  <si>
    <t>UTANG TRANSFER DANA BAGI HASIL PKB, BBNKB, PBB-KB DAN PAP</t>
  </si>
  <si>
    <t>Periode : Bulan Juli s.d. September 2014 sesuai Peraturan Gubernur Aceh No. 83 Tahun 2014</t>
  </si>
  <si>
    <t>PKB</t>
  </si>
  <si>
    <t>BBNKB</t>
  </si>
  <si>
    <t>PBB-KB</t>
  </si>
  <si>
    <t>PAJAK AIR PERMUKAAN</t>
  </si>
  <si>
    <t>Lampiran 4.c</t>
  </si>
  <si>
    <t>UTANG TRANSFER DANA BAGI HASIL PAJAK ROKOK</t>
  </si>
  <si>
    <t>Periode : Bulan Juli s.d. September 2014 sesuai Peraturan Gubernur Aceh No. 84 Tahun 2014</t>
  </si>
  <si>
    <t>Persediaan Bahan Bakar Minyak/Gas</t>
  </si>
  <si>
    <t>Persediaan Perlengkapan Medis</t>
  </si>
  <si>
    <t>Persediaan Perlengkapan Pakaian/Perlengkapan Pasien</t>
  </si>
  <si>
    <t>Persediaan Bahan/Bibit Tanaman</t>
  </si>
  <si>
    <t>Persediaan Bahan Alat-alat Kesehatan</t>
  </si>
  <si>
    <t>Persediaan Bahan Pangan</t>
  </si>
  <si>
    <t>Persediaan Bahan Kelengkapan Lapangan</t>
  </si>
  <si>
    <t>Persediaan Bahan Kelengkapan Sarana Peribadatan</t>
  </si>
  <si>
    <t>Persediaan Bahan Klinik</t>
  </si>
  <si>
    <t>Persediaan Bahan Laboratorium</t>
  </si>
  <si>
    <t>Persediaan Bahan Jaringan Air</t>
  </si>
  <si>
    <t>Persediaan Peralatan Rumah Tangga</t>
  </si>
  <si>
    <t>Persediaan Bahan Obat-obatan</t>
  </si>
  <si>
    <t>Persediaan Alat Laboratorium</t>
  </si>
  <si>
    <t>Persediaan Jalan dan Jembatan</t>
  </si>
  <si>
    <t>Persediaan Barang Bercorak Kesenian/Kebudayaan</t>
  </si>
  <si>
    <t>Persediaan Buku dan Perpustakaan</t>
  </si>
  <si>
    <t>Piutang Jasa Raharja</t>
  </si>
  <si>
    <t>Persediaan Bahan Logostik Rumah Tangga</t>
  </si>
  <si>
    <t>Persediaan Pertaniaan/Peternakan</t>
  </si>
  <si>
    <t>Rincian Persediaan Bahan/Material</t>
  </si>
  <si>
    <t xml:space="preserve">Identitas  Penanggung Hutang </t>
  </si>
  <si>
    <t xml:space="preserve">Keadaan usaha penanggung hutang pada saat diserahkan </t>
  </si>
  <si>
    <t>Surat Perjanjian</t>
  </si>
  <si>
    <t>Jumlah Dana</t>
  </si>
  <si>
    <t>Upaya-upaya penyelesaian  piutang yang telah di lakukan  oleh penyerah piutang</t>
  </si>
  <si>
    <t>Ket</t>
  </si>
  <si>
    <t>Ir. Bahrul Walidin</t>
  </si>
  <si>
    <t>Usaha Bangkrut</t>
  </si>
  <si>
    <t>Nomor : 050/37/2005</t>
  </si>
  <si>
    <t>- Telah menagih langsung kepada LUEP yang bersangkutan pada bulan September tahun 2012.</t>
  </si>
  <si>
    <t xml:space="preserve">Pimpinan LUEP KP. Beujaya Desa Baro Jaman Kecamatan Mutiara, Kab. Pidie
</t>
  </si>
  <si>
    <t>-       Penagihan melalui surat :</t>
  </si>
  <si>
    <t>-    No.521/724, 21 November 2005</t>
  </si>
  <si>
    <t>-    No.050/102, 21 Februari 2006</t>
  </si>
  <si>
    <t>-    No.050/138, 3 Maret 2006</t>
  </si>
  <si>
    <t>-    No.521/121/3/2011, 31 Januari 2011</t>
  </si>
  <si>
    <t>-    No.526/507/5/2013, 7 Mei 2013</t>
  </si>
  <si>
    <t>-    No.526/1785/11/2013, 26 Nopember 2013</t>
  </si>
  <si>
    <t>-    No. 526/1833/12/2014, 15 Desember 2014</t>
  </si>
  <si>
    <t>Muslim</t>
  </si>
  <si>
    <t>Usaha Tidak Jelas</t>
  </si>
  <si>
    <t>Nomor : 050/1095/2009</t>
  </si>
  <si>
    <t>Pimpinan LUEP Makmur Jaya                                           Desa Keude Linteung Kec. Seunagan Timur,  Kab. Nagan Raya</t>
  </si>
  <si>
    <t>-Penagihan melalui surat :</t>
  </si>
  <si>
    <t>- No.256/536/2009, 15 Juni 2010</t>
  </si>
  <si>
    <t>- No.526/807/3/2010, 28 September 2010</t>
  </si>
  <si>
    <t>- No.526/507/5/2013, 7 Mei 2013</t>
  </si>
  <si>
    <t>- No.526/1785/11/2013, 26 Nopember 2013</t>
  </si>
  <si>
    <t>- No.526/1125/04/2015, 24 April 2015</t>
  </si>
  <si>
    <t xml:space="preserve"> Abd. Majid</t>
  </si>
  <si>
    <t xml:space="preserve">Nomor : 050/956/2009
</t>
  </si>
  <si>
    <t>Pimpinan LUEP KP. UD. Dua Saudara
Desa Suak Bili, Kecamatan Suka Makmue, Kab. Nagan Raya</t>
  </si>
  <si>
    <t>Adam Sani</t>
  </si>
  <si>
    <t>Usaha Kurang Lancar</t>
  </si>
  <si>
    <t>Nomor : 050/955/2009</t>
  </si>
  <si>
    <t>Pimpinan LUEP KP. UD. Sumber Tani, Desa Peuleukung Kecamatan Seunagan Timur, Kab. Nagan Raya</t>
  </si>
  <si>
    <t>- No.256/534/2009, 15 Juni 2010</t>
  </si>
  <si>
    <t>- No.526/805/3/2010, 28 September 2010</t>
  </si>
  <si>
    <t>- No.526/1123/04/2015, 24 April 2015</t>
  </si>
  <si>
    <t xml:space="preserve">Saiful Rahmad </t>
  </si>
  <si>
    <t>Usaha Kurang lancar</t>
  </si>
  <si>
    <t>Nomor : 050/952/2009</t>
  </si>
  <si>
    <t xml:space="preserve">Pimpinan LUEP KP. Mon Zamzam
Desa Kuta Tuha Kec. Blang pidie
Kab. Aceh Barat Daya
</t>
  </si>
  <si>
    <t>- No.256/529/2009, 15 Juni 2010</t>
  </si>
  <si>
    <t>- No.526/800/3/2010, 28 September 2010</t>
  </si>
  <si>
    <t>Mukhtar Saleh</t>
  </si>
  <si>
    <t>Usaha Macet</t>
  </si>
  <si>
    <t>Nomor : 050/1329/2009</t>
  </si>
  <si>
    <t>Pimpinan LUEP KP. UD. Edi
Desa Blang Seuneung  Kec. Beutong
Kab. Nagan Raya</t>
  </si>
  <si>
    <t>-No.526/465.5/2009, 12 Juni 2009</t>
  </si>
  <si>
    <t>-No.521/74/3/2011, 27 Januari 2011</t>
  </si>
  <si>
    <t>-No.526/507/5/2013, 7 Mei 2013</t>
  </si>
  <si>
    <t>-No.526/1785/11/2013,26Nopember 2013</t>
  </si>
  <si>
    <t>-No.526/1854/12/204, 15 Desember 2014</t>
  </si>
  <si>
    <t>Tamaniah</t>
  </si>
  <si>
    <t>Nomor : 050/1295/2008</t>
  </si>
  <si>
    <t>Pimpinan LUEP KP. Sumber Rezeki, Desa Teruntung Payung Hilir Kec. Bambel Kab. Aceh Tenggara</t>
  </si>
  <si>
    <t>-No.526/465.4/2009, 12 Juni 2009</t>
  </si>
  <si>
    <t>H. Hanafi</t>
  </si>
  <si>
    <t>Nomor : 050/1239/2008</t>
  </si>
  <si>
    <t>Pimpinan LUEP UD. Hanafi Desa Ujung Padang Kec. Labuhan Haji Barat Kab.Aceh Selatan</t>
  </si>
  <si>
    <t>- Penagihan melalui surat :</t>
  </si>
  <si>
    <t>-No.256/692/2009, 16 Juli 2009</t>
  </si>
  <si>
    <t>-No.256/1467.6/2009, 28 Desember 2009</t>
  </si>
  <si>
    <t>-No.521/82/3/2011, 27 Januari 2011</t>
  </si>
  <si>
    <t>-No.526/1785/11/2013, 26 Nopember 2013</t>
  </si>
  <si>
    <t>-No.526/1120/04/2015, 24 April 2015</t>
  </si>
  <si>
    <t>Bakhtiar Aly</t>
  </si>
  <si>
    <t>Nomor : 050/1292/2008</t>
  </si>
  <si>
    <t>Pimpinan LUEP KP. Takana Juo Desa Keumumu Hilir Kec Labuhan Haji Timur Kab. Aceh Selatan</t>
  </si>
  <si>
    <t>-No.256/1467.8/2009, 28 Desember 2009</t>
  </si>
  <si>
    <t>-No.521/81/3/2011, 27 Januari 2011</t>
  </si>
  <si>
    <t>-No.526/1119/04/2015, 24 April 2015</t>
  </si>
  <si>
    <t xml:space="preserve">Muslimah </t>
  </si>
  <si>
    <t>Nomor : 050/1290/2008</t>
  </si>
  <si>
    <t>Pimpinan LUEP KP. Oriza Sativa Desa Ie Dingen Kec. Meukek Kab. Aceh Selatan</t>
  </si>
  <si>
    <t xml:space="preserve">- No. 526/465.7/2009, 12 Juli 2009 
</t>
  </si>
  <si>
    <t>H. Mahyuddin</t>
  </si>
  <si>
    <t>Nomor : 050/1287/2008</t>
  </si>
  <si>
    <t xml:space="preserve">Pimpinan LUEP KP. Nida Makmur Desa Limau Saring Kec. Labuhan Haji Timur Kab. Aceh Selatan
</t>
  </si>
  <si>
    <t>-No.256/465.7/2009, 12 Juni 2009</t>
  </si>
  <si>
    <t>-No.256/1467.4/2009, 28 Desember 2009</t>
  </si>
  <si>
    <t>-No.521/77/3/2011, 27 Januari 2011</t>
  </si>
  <si>
    <t>-No.526/1852/2014, 15 Desember 2014</t>
  </si>
  <si>
    <t>Hj. Mariam</t>
  </si>
  <si>
    <t>Nomor : 050/1278/2008</t>
  </si>
  <si>
    <t>Pimpinan LUEP KP. Sumber Rezeki Gampong Kulam Kec. Syamtalira Aron Kab. Aceh Utara</t>
  </si>
  <si>
    <t>-No. 256/465.3/2009, 12 Juni 2009</t>
  </si>
  <si>
    <t>-No. 256/1467.1/2009, 28 Desember 2009</t>
  </si>
  <si>
    <t>-No. 521/142/3/2011, 31 Januari 2011</t>
  </si>
  <si>
    <t>-No. 526/507/5/2013, 7 Mei 2013</t>
  </si>
  <si>
    <t>-No. 526/1785/11/2013,26 Nopember 2013</t>
  </si>
  <si>
    <t>-No. 526/1850/12/2014, 15 Desember 2014</t>
  </si>
  <si>
    <t>Izul Azhar</t>
  </si>
  <si>
    <t>Nomor : 050/1277/2008</t>
  </si>
  <si>
    <t>Pimpinan LUEP KP. Sumber Tani Rumoh Blang Keude Simpang Jalan Kec. Seunuddon Kab. Aceh Utara</t>
  </si>
  <si>
    <t>-No. 256/1467.10/2009, 28 Desember 2009</t>
  </si>
  <si>
    <t>-No. 521/143/3/2011, 31 Januari 2011</t>
  </si>
  <si>
    <t>-No. 526/1849/12/2014, 15 Desember 2014</t>
  </si>
  <si>
    <t>Ibnu Hasan Main</t>
  </si>
  <si>
    <t>Nomor : 050/1276/2008</t>
  </si>
  <si>
    <t>Pimpinan LUEP KP. Irma Desa Kamban Kec. Muara Batu Kab. Aceh Utara</t>
  </si>
  <si>
    <t>-No.526/465.3/2009, 12 Juni 2009</t>
  </si>
  <si>
    <t>-No.256/1467.11/2009, 28 Desember 2009</t>
  </si>
  <si>
    <t>-No.521/144/3/2011, 31 Januari 2011</t>
  </si>
  <si>
    <t>Baharuddin</t>
  </si>
  <si>
    <t>Nomor : 050/1275/2008</t>
  </si>
  <si>
    <t>Pimpinan LUEP KP. Karya Subur Desa Kubu Kec. Sawang Kab. Aceh Utara</t>
  </si>
  <si>
    <t>-No.256/1467.12/2009,28 Deesember 2009</t>
  </si>
  <si>
    <t>-No.521/145/1/2011, 31 Januari 2011</t>
  </si>
  <si>
    <t xml:space="preserve"> Budiman</t>
  </si>
  <si>
    <t>Nomor : 050/1271/2008</t>
  </si>
  <si>
    <t>Pimpinan  LUEP KP. Tiga H Desa Tanjong Putoh Kec. Nibong Kab. Aceh Utara</t>
  </si>
  <si>
    <t>-No.256/1467.19/2009, 28 Desember 2009</t>
  </si>
  <si>
    <t>-No.521/146/3/2011, 31 Januari 2011</t>
  </si>
  <si>
    <t>-No.526/1116/04/2015, 24 April 2015</t>
  </si>
  <si>
    <t>M. Thaib. AR</t>
  </si>
  <si>
    <t>Nomor : 050/1270/2008</t>
  </si>
  <si>
    <t>Pimpinan LUEP KP. Setia Desa Meunasah Panton Kec. Tanah Jambo Aye Kab. Aceh Utara</t>
  </si>
  <si>
    <t>-No. 256/1467.9/2009, 28 Desember 2009</t>
  </si>
  <si>
    <t>-No. 521/153.1/2011, 31 Januari 2011</t>
  </si>
  <si>
    <t>-No. 526/1848/12/2014, 15 Desember 2014</t>
  </si>
  <si>
    <t>Saridin Hasan</t>
  </si>
  <si>
    <t>Usaha kurang lancar</t>
  </si>
  <si>
    <t>Nomor : 050/1269/2008</t>
  </si>
  <si>
    <t>Pimpinan LUEP KP. Usaha Tabina Desa Blang Dalam Genteng Kec. Nisam Kab. Aceh Utara</t>
  </si>
  <si>
    <t>-No.256/465.3/2009, 12 Juni 2009</t>
  </si>
  <si>
    <t>-No.512/147/1/2011, 31 Januari 2011</t>
  </si>
  <si>
    <t>-No.526/1115/04/2015, 24 April 2015</t>
  </si>
  <si>
    <t>Nasir Nafi</t>
  </si>
  <si>
    <t>Usaha macet</t>
  </si>
  <si>
    <t>Nomor : 050/1268/2009</t>
  </si>
  <si>
    <t>Pimpinan LUEP KP. Saboh Hate Desa Panigah Kec. Muara Batu Kab. Aceh Utara</t>
  </si>
  <si>
    <t>-No. 256/1467.13/2009, 28 Desember 2009</t>
  </si>
  <si>
    <t>-No. 521/148/3/2011, 31 Januari 2011</t>
  </si>
  <si>
    <t>-No. 526/1847/12/2014, 15 Desember 2014</t>
  </si>
  <si>
    <t xml:space="preserve"> Said Bustami</t>
  </si>
  <si>
    <t>Usaha tidak jelas</t>
  </si>
  <si>
    <t>Nomor : 050/733/2007</t>
  </si>
  <si>
    <t>Pimpinan LUEP UD. Sentosa Desa Gelanggang Gajah Keude Tanjong Kec. Peusangan Kab. Aceh Barat Daya</t>
  </si>
  <si>
    <t>-No. 521/430/2008, 28 Juli 2008</t>
  </si>
  <si>
    <t>-No. 521/844/2008, 13 Oktober 2008</t>
  </si>
  <si>
    <t>-No. 521/350.1/2009, 1 September 2008</t>
  </si>
  <si>
    <t>-No. 526/351/2009, 13 Mei 2009</t>
  </si>
  <si>
    <t>-No. 256/154/3/2009, 21 Februari 2010</t>
  </si>
  <si>
    <t>-No. 521/65/3/2011, 27 Januari 2011</t>
  </si>
  <si>
    <t>-No. 526/1846/12/2014, 15 Desember 2014</t>
  </si>
  <si>
    <t>Nazi Mudin. B</t>
  </si>
  <si>
    <t>Nomor : 050/735/2007</t>
  </si>
  <si>
    <t>Pimpinan LUEP KP. Usaha Baroe Desa Jambo Papeun Kecamatan Trumon Kabupaten Aceh Selatan</t>
  </si>
  <si>
    <t>-No.526/329/2009, 13 Mei 2009</t>
  </si>
  <si>
    <t>-No.256/156/3/2010, 21 Februari 2010</t>
  </si>
  <si>
    <t>-No.521/76/3/2011, 27 Januari 2011</t>
  </si>
  <si>
    <t>-No.526/1138/04/2015, 24 April 2015</t>
  </si>
  <si>
    <t>Nomor : 050/748/2007</t>
  </si>
  <si>
    <t>Pimpinan LUEP KP. Indah Burma Desa Seuleukat Kec. Bakongan Timur Kab. Aceh Selatan</t>
  </si>
  <si>
    <t>-No.526/330/2009, 13 Mei 2009</t>
  </si>
  <si>
    <t>-No.256/155/3/2009, 21 Februari 2010</t>
  </si>
  <si>
    <t>-No.521/75/3/2011, 27 Januari 2011</t>
  </si>
  <si>
    <t>-No.526/1114/4/2015, 24 April 2015</t>
  </si>
  <si>
    <t>Ahmad Yamani</t>
  </si>
  <si>
    <t>Nomor : 050/860/2007</t>
  </si>
  <si>
    <t>Pimpinan LUEP UD. Berkat Desa Peureupok Kec. Syamtalira Aron Kab. Aceh Utara</t>
  </si>
  <si>
    <t>-No.526/335/2009, 13 Mei 2009</t>
  </si>
  <si>
    <t>-No.256/180/3/2010, 21 Februari 2010</t>
  </si>
  <si>
    <t>-No.521/149/3/2011, 31 Januari 2011</t>
  </si>
  <si>
    <t>-No.526/1110/04/2015, 24 April 2015</t>
  </si>
  <si>
    <t>Saiful Bahri</t>
  </si>
  <si>
    <t>Usaha bangkrut</t>
  </si>
  <si>
    <t>Nomor : 050/859/2007</t>
  </si>
  <si>
    <t>Pimpinan LUEP UD. Tani Makmur Keude Simpang Empat Kec. Simpang Keramat Kab. Aceh Utara</t>
  </si>
  <si>
    <t>-No.526/331/2009, 13 Mei 2009</t>
  </si>
  <si>
    <t>-No.256/176/3/2010, 21 Februari 2010</t>
  </si>
  <si>
    <t>-No.521/99/1/2011, 31 Januari 2011</t>
  </si>
  <si>
    <t>-No.526/1109/04/2015, 24 April 2015</t>
  </si>
  <si>
    <t>Hamdani, HS</t>
  </si>
  <si>
    <t>Nomor : 050/858/2007</t>
  </si>
  <si>
    <t>Pimpinan LUEP UD. Hamida Tani Desa Teumpeun Kec. Syamtalira Bayu Kab. Aceh Utara</t>
  </si>
  <si>
    <t>-No. 521/835/2008, 13 Oktober 2008</t>
  </si>
  <si>
    <t>-No. 526/334/2009, 13 Mei 2009</t>
  </si>
  <si>
    <t>-No. 256/179/3/2010, 21 Februari 2010</t>
  </si>
  <si>
    <t>-No. 521/100/3/2011, 31 Januari 2011</t>
  </si>
  <si>
    <t>-No. 526/1842/12/2014, 15 Desember 2014</t>
  </si>
  <si>
    <t>Saifuddin</t>
  </si>
  <si>
    <t>Nomor : 050/857/2007</t>
  </si>
  <si>
    <t xml:space="preserve">Pimpinan LUEP UD. Makmu Tani Desa Teupin Banja Kec. Muara Batu Kab. Aceh Utara </t>
  </si>
  <si>
    <t>-No.526/342/2009, 13 Mei 2009</t>
  </si>
  <si>
    <t>-No.256/187/3/2010, 21 Februari 2010</t>
  </si>
  <si>
    <t>-No.521/101/3/2011, 31 Januari 2011</t>
  </si>
  <si>
    <t>-No.526/1135/04/2015, 24 April 2015</t>
  </si>
  <si>
    <t>Syafruddin</t>
  </si>
  <si>
    <t>Nomor : 050/856/2007</t>
  </si>
  <si>
    <t>Pimpinan LUEP UD. Oya Desa Meunasah Mancang Kec. Nisam Kab. Aceh Utara</t>
  </si>
  <si>
    <t>-No.526/339/2009, 13 Mei 2009</t>
  </si>
  <si>
    <t>-No.256/184/3/2010, 21 Februari 2010</t>
  </si>
  <si>
    <t>-No.521/102/3/2011, 31 Januari 2011</t>
  </si>
  <si>
    <t>-No.526/1108/04/2015, 24 April 2015</t>
  </si>
  <si>
    <t>Abdul Munir</t>
  </si>
  <si>
    <t>Nomor : 050/855/2007</t>
  </si>
  <si>
    <t>Pimpinan LUEP Usaha Tani Jalan Pasan Inpres 3 Geudong Kec. Samudera Kabupaten Aceh Utara</t>
  </si>
  <si>
    <t>-No.526/336/2009, 13 Mei 2009</t>
  </si>
  <si>
    <t>-No.256/181/3/2010, 21 Februari 2010</t>
  </si>
  <si>
    <t>-No.521/103/3/2011, 31 Januari 2011</t>
  </si>
  <si>
    <t>-No.526/1785/11/2013, 26 November 2013</t>
  </si>
  <si>
    <t>-No.526/1134/04/2015, 24 April 2015</t>
  </si>
  <si>
    <t>Zulfikar</t>
  </si>
  <si>
    <t>Nomor : 050/854/2007</t>
  </si>
  <si>
    <t>Pimpinan LUEP Inti Tani Desa Geulumpang Sulu Barat Kec. Dewantara Kab. Aceh Utara</t>
  </si>
  <si>
    <t>-No.526/337/2009,  13 Mei 2009</t>
  </si>
  <si>
    <t>-No.256/182/3/2010,  21 Februari 2010</t>
  </si>
  <si>
    <t>-No.521/104/3/2011,  31 Januari 2011</t>
  </si>
  <si>
    <t>-No.526/1107/04/2015, 24 April 2015</t>
  </si>
  <si>
    <t>M. Yacob Ali</t>
  </si>
  <si>
    <t>usaha kurang lancar</t>
  </si>
  <si>
    <t>Nomor : 050/809/2007</t>
  </si>
  <si>
    <t>Pimpinan LUEP UD. Jasa Bersama Desa Tanjung Dalam Selatan Kec. Langkahan Kab. Aceh Utara</t>
  </si>
  <si>
    <t>-No.256/175/3/2010, 21 Februari 2010</t>
  </si>
  <si>
    <t>-No.521/105/3/2011, 31 Januari 2011</t>
  </si>
  <si>
    <t>-No.526/1133/04/2015, 24 April 2015</t>
  </si>
  <si>
    <t>Nurdin M. Ali</t>
  </si>
  <si>
    <t>Nomor : 050/808 /2007</t>
  </si>
  <si>
    <t>Pimpinan LUEP UD. Bina Tani Desa Lagang Kecamatan Sawang Kabupaten Aceh Utara</t>
  </si>
  <si>
    <t>-No.526/338/2009, 13 Mei 2009</t>
  </si>
  <si>
    <t>-No.256/183/3/2010, 21 Februari 2010</t>
  </si>
  <si>
    <t>-No.521/106/3/2011, 31 Januari 2011</t>
  </si>
  <si>
    <t>-No.526/1132/04/2015, 24 April 2015</t>
  </si>
  <si>
    <t>M. Nurdin Mahmud</t>
  </si>
  <si>
    <t>Nomor : 050/807/2007</t>
  </si>
  <si>
    <t>Pimpinan LUEP UD. Berkat Baru Desa Meunasah Kumbang Kec. Lhoksukon Kab. Aceh Utara</t>
  </si>
  <si>
    <t>-No.526/341/2009, 13 Mei 2009</t>
  </si>
  <si>
    <t>-No.256/186/3/2010, 21 Februari 2010</t>
  </si>
  <si>
    <t>-No.521/106.1/1/2011, 31 Januari 2011</t>
  </si>
  <si>
    <t>-No.526/1131/04/2015, 24 April 2015</t>
  </si>
  <si>
    <t>Saiful Muddin</t>
  </si>
  <si>
    <t>Nomor : 050/795/2007</t>
  </si>
  <si>
    <t>Pimpinan LUEP KP. Berkat Tani Gampong Mee Kec. Meurah Mulia Kab. Aceh Utara</t>
  </si>
  <si>
    <t xml:space="preserve">-No. 526/507/5/2013, 7 Mei 2013 </t>
  </si>
  <si>
    <t>-No. 526/1841/12/2014, 15 Desember 2014</t>
  </si>
  <si>
    <t xml:space="preserve">H. Hasanuddin </t>
  </si>
  <si>
    <t>Nomor : 050/791/2007</t>
  </si>
  <si>
    <t>Pimpinan LUEP KP. Hasrat Jaya Desa Rangkileh Kec. Meurah Mulia Kab. Aceh Utara</t>
  </si>
  <si>
    <t>-No.526/332/2009, 13 Mei 2009</t>
  </si>
  <si>
    <t>-No.256/177/3/2010, 21 Februari 2010</t>
  </si>
  <si>
    <t>-No.521/108/1/2011, 31 Januari 2011</t>
  </si>
  <si>
    <t>-No.526/1106/04/2015, 24 April 2015</t>
  </si>
  <si>
    <t>Ir. H. Mahyiddin</t>
  </si>
  <si>
    <t>Nomor : 050/1217/2007</t>
  </si>
  <si>
    <t>Pimpinan LUEP UD. Atakana Jl. Keude Geureubak Desa Keude Keumuneng Idi Tunong Kab. Aceh Timur</t>
  </si>
  <si>
    <t>-No.526/328/2009, 13 Mei 2009</t>
  </si>
  <si>
    <t>-No.256/189/3/2010, 21 Februari 2010</t>
  </si>
  <si>
    <t>-No.521/109/3/2011, 31 Januari 2011</t>
  </si>
  <si>
    <t>Said Hamid</t>
  </si>
  <si>
    <t>Nomor : 050/851/2007</t>
  </si>
  <si>
    <t>Pimpinan LUEP KP. Karya Warisan Desa Pucok Alue Dua Kec. Simpang Ulim Kab. Aceh Timur</t>
  </si>
  <si>
    <t>-No. 521/952/2008, 30 Oktober 2008</t>
  </si>
  <si>
    <t>-No. 526/326/2009, 13 Mei 2009</t>
  </si>
  <si>
    <t>-No. 256/191/3/2010, 21 Februari 2010</t>
  </si>
  <si>
    <t>-No. 521/111/3/2011, 31 Januari 2011</t>
  </si>
  <si>
    <t>-No. 526/1840/12/2014, 15 Desember 2014</t>
  </si>
  <si>
    <t>Saifuddin M. Sabon</t>
  </si>
  <si>
    <t>Nomor : 050/850/2007</t>
  </si>
  <si>
    <t xml:space="preserve">Pimpinan LUEP KP. Sinar Abadi Desa Blang Andam Kec.Madat Kab. Aceh Timur
</t>
  </si>
  <si>
    <t>-No.521/951/2008, 30 Oktober 2008</t>
  </si>
  <si>
    <t>-No.526/325/2009, 13 Mei 2009</t>
  </si>
  <si>
    <t>-No.256/192/3/2010, 21 Februari 2010</t>
  </si>
  <si>
    <t>-No.521/86/3/2011, 31 Januari 2011</t>
  </si>
  <si>
    <t>-No.526/1130/4/2015, 24 April 2015</t>
  </si>
  <si>
    <t>Zulkifli Husein</t>
  </si>
  <si>
    <t>Nomor : 050/847/2007</t>
  </si>
  <si>
    <t>Pimpinan LUEP KP. Tiga Dara Desa Bukit Kec. Rantau Peureulak Kab. Aceh Timur</t>
  </si>
  <si>
    <t>-No.526/324/2009, 13 Mei 2009</t>
  </si>
  <si>
    <t>-No.256/193/3/2010, 21 Februari 2010</t>
  </si>
  <si>
    <t>-No.521/112/3/2011, 31 Januari 2011</t>
  </si>
  <si>
    <t>-No.526/1785/2013, 26 Nopember 2013</t>
  </si>
  <si>
    <t>-No.526/1129/04/2015, 24 April 2015</t>
  </si>
  <si>
    <t>Dahlan ZA</t>
  </si>
  <si>
    <t>Nomor : 050/995/2007</t>
  </si>
  <si>
    <t>Pimpinan LUEP UD. Mekar Tani Desa Blang Me Timu Kec. Jeunib Kab. Bireuen</t>
  </si>
  <si>
    <t>-No. 521/832/2008, 13 Oktober 2008</t>
  </si>
  <si>
    <t>-No. 526/310/2009, 13 Mei 2009</t>
  </si>
  <si>
    <t>-No. 256/171/3/2010, 21 Februari 2010</t>
  </si>
  <si>
    <t>-No. 521/124/3/2011, 31 Januari 2011</t>
  </si>
  <si>
    <t>-No. 526/1839/12/2014, 15 Desember 2014</t>
  </si>
  <si>
    <t>Iskandar</t>
  </si>
  <si>
    <t>Nomor : 050/987/2007</t>
  </si>
  <si>
    <t xml:space="preserve">Pimpinan LUEP UD. MHY Baru Desa Cot Ara Kec. Kuta Blang Kab. Bireuen
</t>
  </si>
  <si>
    <t>-No. 521/831/2008, 13 Oktober 2008</t>
  </si>
  <si>
    <t>-No. 526/315/2009, 13 Mei 2009</t>
  </si>
  <si>
    <t>-No. 256/166/3/2010, 21 Februari 2010</t>
  </si>
  <si>
    <t>-No. 521/87/3/2011, 31 Januari 2011</t>
  </si>
  <si>
    <t>-No. 526/1838/12/2014, 15 Desember 2014</t>
  </si>
  <si>
    <t>H. M. Daud Sulaiman</t>
  </si>
  <si>
    <t>Nomor : 050/988/2007</t>
  </si>
  <si>
    <t xml:space="preserve">Pimpinan LUEP UD. Bintang Bersama Desa Pante Baro 3 Kec. Juli Kab. Bireuen
</t>
  </si>
  <si>
    <t>-No. 521/830/2008, 13 Oktober 2008</t>
  </si>
  <si>
    <t>-No. 526/311/2009, 13 Mei 2009</t>
  </si>
  <si>
    <t>-No. 256/170/3/2010, 21 Februari 2010</t>
  </si>
  <si>
    <t>-No. 521/97/3/2011, 31 Januari 2011</t>
  </si>
  <si>
    <t>-No. 526/1837/12/2014, 15 Desember 2014</t>
  </si>
  <si>
    <t>Ibrahim Ramli</t>
  </si>
  <si>
    <t>Nomor : 050/985/2007</t>
  </si>
  <si>
    <t xml:space="preserve">Pimpinan LUEP UD. Kawan Kita Jalan Tgk. Chik Ditiro Meunasah Capa Kota Juang Kabupaten Bireuen
</t>
  </si>
  <si>
    <t>-No. 521/829/2008, 13 Oktober 2008</t>
  </si>
  <si>
    <t>-No. 526/365/2009, 13 Mei 2009</t>
  </si>
  <si>
    <t>-No. 256/164/3/2010, 21 Februari 2010</t>
  </si>
  <si>
    <t>-No. 521/98/3/2011, 31 Januari 2011</t>
  </si>
  <si>
    <t>-No. 526/1785/11/2013,26 November 2013</t>
  </si>
  <si>
    <t>-No. 526/1836/12/2014,15 Desember  2014</t>
  </si>
  <si>
    <t>Muhammad Nur</t>
  </si>
  <si>
    <t>Nomor : 050/788/2007</t>
  </si>
  <si>
    <t xml:space="preserve">Pimpinan LUEP CV. Pembangunan Peternakan Pertanian Jalan Gayo KM 2,8 Juli Seutuy Kab. Bireuen
</t>
  </si>
  <si>
    <t>-No. 526/312/2009, 13 Mei 2009.</t>
  </si>
  <si>
    <t>Mukhlis, ST</t>
  </si>
  <si>
    <t xml:space="preserve">Pimpinan LUEP UD. Makmur Jaya Desa Meunasah Dayah Kec. Glumpang Dua Kab. Bireuen
</t>
  </si>
  <si>
    <t>-No. 526/316/2009, 13 Mei 2009.</t>
  </si>
  <si>
    <t>-No. 521/828/2008, 13 Oktober 2008</t>
  </si>
  <si>
    <t>Hasbi Yacob</t>
  </si>
  <si>
    <t>Nomor : 050/784/2007</t>
  </si>
  <si>
    <t xml:space="preserve">Pimpinan LUEP UD. Rizky Desa Meunasah Timur Kec. Peusangan Kab. Bireuen
</t>
  </si>
  <si>
    <t>-No.526/306/2009, 13 Mei 2009</t>
  </si>
  <si>
    <t>-No.256/174/3/2010, 21 Februari 2010</t>
  </si>
  <si>
    <t>-No.521/30/1/2011, 31 Januari 2011</t>
  </si>
  <si>
    <t>-No.526/1102/04/2015, 24 April 2015</t>
  </si>
  <si>
    <t>Saifullah AB</t>
  </si>
  <si>
    <t>Nomor : 050/783/2007</t>
  </si>
  <si>
    <t>-No. 521/827/2008, 13 Oktober 2008</t>
  </si>
  <si>
    <t>-No. 526/314/2009, 13 Mei 2009</t>
  </si>
  <si>
    <t>-No. 256/167/3/2010, 21 Februari 2010</t>
  </si>
  <si>
    <t>-No. 521/131/3/2011, 31 Januari 2011</t>
  </si>
  <si>
    <t>-No. 526/1835/12/2014, 15 Desember 2014</t>
  </si>
  <si>
    <t>M. Yunus Ali</t>
  </si>
  <si>
    <t>Nomor : 050/782/2007</t>
  </si>
  <si>
    <t>Pimpinan LUEP UD. Rahmad Tani Desa Darul Aman Darussalam Kec. Samalanga Kab. Bireuen</t>
  </si>
  <si>
    <t>-No.526/307/2009, 13 Mei 2009</t>
  </si>
  <si>
    <t>-No.256/173/3/2010, 21 Februari 2010</t>
  </si>
  <si>
    <t>-No.521/135/1/2011, 31 Januari 2011</t>
  </si>
  <si>
    <t xml:space="preserve">-No.526/1101/04/2015, 24 April 2015 </t>
  </si>
  <si>
    <t>Khalidin Ismail</t>
  </si>
  <si>
    <t>Usaha KurangLlancar</t>
  </si>
  <si>
    <t>Nomor : 050/781/2007</t>
  </si>
  <si>
    <t>Pimpinan LUEP CV. Tabah Mandiri Desa Teuping Kupula Kecamatan Jeunib Kabupaten Bireuen</t>
  </si>
  <si>
    <t>-No. 521/826/2008, 13 Oktober 2008</t>
  </si>
  <si>
    <t>-No. 526/308/2009, 13 Mei 2009</t>
  </si>
  <si>
    <t>-No. 256/172/2010, 21 Februari 2010</t>
  </si>
  <si>
    <t>-No. 521/93/3/2011, 31 Januari 2011</t>
  </si>
  <si>
    <t>-No. 526/1834/12/2014, 15 Desember 2014</t>
  </si>
  <si>
    <t>Marzuki Ibrahim</t>
  </si>
  <si>
    <t>Nomor : 050/779/2007</t>
  </si>
  <si>
    <t xml:space="preserve">Pimpinan LUEP Koptan Putra Anak Bangsa Desa Juli Cot Meurak Kec. Kota Juang Kab. Bireuen
</t>
  </si>
  <si>
    <t>-No.526/313/2009, 13 Mei 2009</t>
  </si>
  <si>
    <t>-No.256/168/3/2010, 21 Februari 2010</t>
  </si>
  <si>
    <t>-No.521/94/3/2011, 31 Januari 2011</t>
  </si>
  <si>
    <t>-No.526/1100/04/2015, 24 April 2015</t>
  </si>
  <si>
    <t>Drs. Ibnu Sakdan</t>
  </si>
  <si>
    <t>Nomor : 050/437/2005</t>
  </si>
  <si>
    <t xml:space="preserve">Pimpinan LUEP KP. Maha Terasa Desa Suak Puntong Kecamatan Kuala Kabupaten Nagan Raya
</t>
  </si>
  <si>
    <t>-No.050/102, 21 Februari 2006</t>
  </si>
  <si>
    <t>-No.521/4971, 7 Maret 2007</t>
  </si>
  <si>
    <t>-No.521/73/3/2011, 27 Januari 2011</t>
  </si>
  <si>
    <t>-No.526/1099/04/2015, 24 April 2015</t>
  </si>
  <si>
    <t>Zahrul Fudhni</t>
  </si>
  <si>
    <t>Kurang Lancar</t>
  </si>
  <si>
    <t>Nomor : 050/08/2005</t>
  </si>
  <si>
    <t xml:space="preserve">Pimpinan LUEP KP. Meutuah Baro Desa Lam Neuheun Kecamatan Kuta Baro Kabupaten Aceh Besar
</t>
  </si>
  <si>
    <t>-No.050/138, 3 Maret 2006</t>
  </si>
  <si>
    <t>-No.050/424, 6 Juli 2006</t>
  </si>
  <si>
    <t>-No.521/4967, 7 Maret 2007</t>
  </si>
  <si>
    <t>-No.Ku.900/355/2007, 18 Desember 2007</t>
  </si>
  <si>
    <t>-No.521/60/3/2011, 27 Januari 2011</t>
  </si>
  <si>
    <t>-No.526/1098/04/2015, 24 April 2015</t>
  </si>
  <si>
    <t>T. Nyak Mawardi</t>
  </si>
  <si>
    <t>Nomor : 050/523/2004</t>
  </si>
  <si>
    <t xml:space="preserve">Pimpinan LUEP UD. Bersama Desa Tokoh Kec. Manggeng Kab. Aceh Barat Daya
</t>
  </si>
  <si>
    <t>-No. 050/22, 11 Februari 2005.</t>
  </si>
  <si>
    <t>-No. 050/91, 15 Maret 2005.</t>
  </si>
  <si>
    <t>-No. 050/804, 8 Desember 2005.</t>
  </si>
  <si>
    <t>-No. 521/4969, 7 Maret 2007.</t>
  </si>
  <si>
    <t>Idrus Harun</t>
  </si>
  <si>
    <t>Nomor : 050/514/2004</t>
  </si>
  <si>
    <t>Pimpinan LUEP UD. Muka Blang Jaya Desa Muka Blang Kec. Kuala Batee Kab. Aceh Barat Daya</t>
  </si>
  <si>
    <t>Ilyas Cut Ali</t>
  </si>
  <si>
    <t>Nomor : 050/483/2004</t>
  </si>
  <si>
    <t>Pimpinan LUEP KP. Geutanyo Desa Ulee Ateung Kec. Madat Kab. Aceh Timur</t>
  </si>
  <si>
    <t xml:space="preserve"> Herman Ahmad</t>
  </si>
  <si>
    <t>Nomor : 050/452/2003</t>
  </si>
  <si>
    <t xml:space="preserve">Pimpinan LUEP KP. Sulaiman Hamid Desa Lhok Awe-Awe Keamatan Jeumpa Kabupaten Bireuen
</t>
  </si>
  <si>
    <t>-No. 518/22581, 8 September 2004</t>
  </si>
  <si>
    <t>-No. 521/4968, 7 Maret 2007</t>
  </si>
  <si>
    <t>-No. 521/136/3/2011, 31 Januari 2011</t>
  </si>
  <si>
    <t>-No. 526/1831/12/2014,15 Desember 2014</t>
  </si>
  <si>
    <t xml:space="preserve"> H.M Yahya Abdullah</t>
  </si>
  <si>
    <t>Nomor : 050/954/2009</t>
  </si>
  <si>
    <t xml:space="preserve">Pimpinan LUEP UD. Harkat Desa Kudrang Kec. Meureudu Kab. Pidie Jaya </t>
  </si>
  <si>
    <t>-No. 521/982/9/2012, 17 September 2012.</t>
  </si>
  <si>
    <t>Iskandar ZA</t>
  </si>
  <si>
    <t>Nomor : 050/953/2009</t>
  </si>
  <si>
    <t xml:space="preserve">Pimpinan LUEP KP. Hidup Baru Desa Baroh Manyang Kecamatan Meureudu Kabupaten Pidie Jaya
</t>
  </si>
  <si>
    <t>-No.256/465.1/2009, 12 Juni 2009</t>
  </si>
  <si>
    <t>-No.256/532/2009, 15 Juni 2010</t>
  </si>
  <si>
    <t>-No.526/803/3/2010, 28 September 2010</t>
  </si>
  <si>
    <t>-No.526/1140/4/2015, 24 April 2015</t>
  </si>
  <si>
    <t xml:space="preserve"> Zamzami</t>
  </si>
  <si>
    <t>Nomor : 050/950/2009</t>
  </si>
  <si>
    <t>Pimpinan LUEP KP. Sapeu Pakat Desa Data Makmur Kec. Blang Bintang Kabupaten Aceh Besar</t>
  </si>
  <si>
    <t>-No.256/531/2010, 15 Juni 2010</t>
  </si>
  <si>
    <t>-No.526/802/3/2010, 28 September 2010</t>
  </si>
  <si>
    <t>-No.526/1122/4/2015. 24 April 2015</t>
  </si>
  <si>
    <t>Syukri Yunus</t>
  </si>
  <si>
    <t>Masih Berjalan Lancar</t>
  </si>
  <si>
    <t>Nomor : 050/949/2009</t>
  </si>
  <si>
    <t>Pimpinan LUEP KP. Syukri Yunus Desa Leupung Ulee Alue Kec. Kuta Baro Kab. Aceh Besar</t>
  </si>
  <si>
    <t>-No.526/801/3/2010, 28 September 2010</t>
  </si>
  <si>
    <t>-No.256/530/2009, 15 Juni 2010</t>
  </si>
  <si>
    <t>-No.526/1121/04/2015, 24 April 2015</t>
  </si>
  <si>
    <t>H. Rusli</t>
  </si>
  <si>
    <t>Nomor : 050/584/2005</t>
  </si>
  <si>
    <t xml:space="preserve">Pimpinan LUEP KP. Usaha Rajin Desa Batee Linteung Kecamatan Simpang Tiga Kabupaten Aceh Besar 
</t>
  </si>
  <si>
    <t>-No. 050/102, 21 Februari 2006</t>
  </si>
  <si>
    <t>-No. 050/138, 3 Maret 2006</t>
  </si>
  <si>
    <t>-No. 521/4967, 7 Maret 2007</t>
  </si>
  <si>
    <t>-No. 521/69/3/2011, 27 Januari 2011</t>
  </si>
  <si>
    <t>-No. 526/1832/12/2014, 15 Desember 2014</t>
  </si>
  <si>
    <t>Amiruddin</t>
  </si>
  <si>
    <t>Nomor : 050/950/2007</t>
  </si>
  <si>
    <t xml:space="preserve">-Telah menagih langsung kepada LUEP yang bersangkutan pada bulan September 2012 </t>
  </si>
  <si>
    <t xml:space="preserve">Pimpinan LUEP KP. Sinar Tani Desa Lamnga Kec. Montasik Kab. Aceh Besar </t>
  </si>
  <si>
    <t>-No.521/430/2008, 28 Juli 2008</t>
  </si>
  <si>
    <t xml:space="preserve">-No.521/1882/2008, 20 Oktober 2008 </t>
  </si>
  <si>
    <t>-No.526/320/2009, 13 Mei 2009</t>
  </si>
  <si>
    <t>-No.256/197/3/2010, 21 Februari 2010</t>
  </si>
  <si>
    <t>-No.521/67/3/2011, 27 Januari 2011</t>
  </si>
  <si>
    <t>-No.526/1112/4/2015, 24 April 2015</t>
  </si>
  <si>
    <t>Rusydi</t>
  </si>
  <si>
    <t>Masih berjalan lancar</t>
  </si>
  <si>
    <t>Nomor : 050/954/2007</t>
  </si>
  <si>
    <t>-Telah menagih langsung kepada LUEP yang bersangkutan pada bulan September 2012</t>
  </si>
  <si>
    <t>Pimpinan LUEP KP. Kuta Jari Desa Lambaro Samahani Kec. Kuta Malaka Kabupaten Aceh Besar</t>
  </si>
  <si>
    <t>-No.521/843/2008, 13 Oktober 2008</t>
  </si>
  <si>
    <t>-No.526/323/2009, 13 Mei 2009</t>
  </si>
  <si>
    <t>-No.521/665/2009, 26 Agustus 2009</t>
  </si>
  <si>
    <t>-No.256/194/3/2010, 21 Februari 2010</t>
  </si>
  <si>
    <t>-No.521/64/3/2011, 27 Januari 2011</t>
  </si>
  <si>
    <t>-No.526/1113/04/2015, 24 April 2015</t>
  </si>
  <si>
    <t>Mauridatun RL</t>
  </si>
  <si>
    <t>Nomor : 050/1281/2008</t>
  </si>
  <si>
    <t>-Telah menagih langsung kepada LUEP yang bersangkutan pada bulan September 2012.</t>
  </si>
  <si>
    <t>Pimpinan LUEP CV. Tunggal Mandiri Desa Lambunot Kec. Simpang Tiga Kab. Aceh Besar</t>
  </si>
  <si>
    <t>-No.256/465.6/2009, 12 Juni 2009</t>
  </si>
  <si>
    <t>-No.256/1467.15/2009, 28 Desember 2009</t>
  </si>
  <si>
    <t>-No.521/70/3/2011, 27 Januari 2011</t>
  </si>
  <si>
    <t>-No.526/1851/12/2014, 15 Desember 2014</t>
  </si>
  <si>
    <t>Sayid Chalid</t>
  </si>
  <si>
    <t>Nomor : 050/841/2007</t>
  </si>
  <si>
    <t>Pimpinan LUEP KP. Magfirah Desa Pulo Batee Kecamatan Glumpang Tiga Kabupaten Pidie</t>
  </si>
  <si>
    <t>-No.521/836/2008, 13 Oktober 2008</t>
  </si>
  <si>
    <t>-No.521/933/2008, 29 Oktober 2008</t>
  </si>
  <si>
    <t>-No.526/344/2009, 13 Mei 2009</t>
  </si>
  <si>
    <t>-No.256/162/3/2010, 21 Februari 2010</t>
  </si>
  <si>
    <t>-No.521/1210/3/2011, 31 Januari 2011</t>
  </si>
  <si>
    <t>-No.526/1111/4/2015, 24 April 2015</t>
  </si>
  <si>
    <t>Zakiah H. Manyak</t>
  </si>
  <si>
    <t>Nomor : 050/844/2007</t>
  </si>
  <si>
    <t>Telah menagih langsung kepada LUEP yang bersangkutan pada bulan September tahun 2012.</t>
  </si>
  <si>
    <t>Pimpinan LUEP KP. Kuta Sirong Desa Lhok Keutapang Kec. Pidie Kab. Pidie</t>
  </si>
  <si>
    <t>-No. 521/838/2008, 13 Oktober 2008</t>
  </si>
  <si>
    <t>-No. 526/345/2009, 13 Mei 2009</t>
  </si>
  <si>
    <t>-No. 256/16/3/2010, 21 Februari 2010</t>
  </si>
  <si>
    <t>-No. 521/120/3/2011, 31 Januari 2011</t>
  </si>
  <si>
    <t>-No. 526/1785/11/2013, 26 Nopember 2013</t>
  </si>
  <si>
    <t>-No. 526/1843/12/2014, 15 Desember 2014</t>
  </si>
  <si>
    <t>Abdul Wahed Thaleb</t>
  </si>
  <si>
    <t>Nomor : 050/845/2007</t>
  </si>
  <si>
    <t>Pimpinan LUEP CV. Babah Dua Desa Karieng Kec. Grong-Grong Kab. Pidie</t>
  </si>
  <si>
    <t>-No. 521/839/2008, 13 Oktober 2008.</t>
  </si>
  <si>
    <t>-No. 526/346/2009, 13 Mei 2009.</t>
  </si>
  <si>
    <t>-No. 256/160/3/2010, 21 Februari 2010</t>
  </si>
  <si>
    <t>-No. 521/119/3/2011, 31 Januari 2011</t>
  </si>
  <si>
    <t>-No. 526/1844/12/2014, 15 Desember 2014</t>
  </si>
  <si>
    <t>M. Hasan Said</t>
  </si>
  <si>
    <t>Nomor : 050/839/2007</t>
  </si>
  <si>
    <t>Pimpinan LUEP KP. Hasrad dan Coy Desa Dayah Usi Kecamatan Mutiara Timur Kabupaten Pidie</t>
  </si>
  <si>
    <t>-No.526/348/2009, 13 Mei 2009</t>
  </si>
  <si>
    <t>-No.256/158/3/2010, 21 Februari 2010</t>
  </si>
  <si>
    <t>-No.521/118/3/2011, 31 Januari 2011</t>
  </si>
  <si>
    <t>-No.526/1136/04/2015, 24 April 2015</t>
  </si>
  <si>
    <t>Faisal M. Nur</t>
  </si>
  <si>
    <t>Nomor : 050/1081/2007</t>
  </si>
  <si>
    <t>Pimpinan LUEP UD. Makmu Beusaree Desa Buket Teungoh Kecamatan Jangka Buya Kabupaten Pidie Jaya</t>
  </si>
  <si>
    <t>-No.526/349/2009, 13 Mei 2009</t>
  </si>
  <si>
    <t>-No.256/152/3/2010, 21 Februari 2010</t>
  </si>
  <si>
    <t>-No.521/116/3/2011, 31 Januari 2011</t>
  </si>
  <si>
    <t>-No.526/1137/04/2015, 24 April 2015</t>
  </si>
  <si>
    <t>Munaidi Yasin</t>
  </si>
  <si>
    <t>Nomor : 050/1087/2007</t>
  </si>
  <si>
    <t>Pimpinan LUEP UD. Breuh Nanggroe Desa Jeumpa Kec. Glumpang Tiga Kab. Pidie</t>
  </si>
  <si>
    <t>-No. 521/841/2008, 13 Oktober 2008</t>
  </si>
  <si>
    <t>-No. 526/343/2009, 13 Mei 2009</t>
  </si>
  <si>
    <t>-No. 256/163/3/2010, 21 Februari 2010</t>
  </si>
  <si>
    <t>-No. 521/140/3/2011, 31 Januari 2011</t>
  </si>
  <si>
    <t>-No. 526/1845/12/2014, 15 Desember 2014</t>
  </si>
  <si>
    <t>Ismail A. Rahman</t>
  </si>
  <si>
    <t>Nomor : 050/1296/2008</t>
  </si>
  <si>
    <t>- Telah menagih langsung kepada LUEP yang bersangkutan.</t>
  </si>
  <si>
    <t>Pimpinan LUEP KP. Sari Alam Desa Meurah Dua Kec. Meureudu Kab. Pidie Jaya</t>
  </si>
  <si>
    <t>-No. 526/729/2009, 22 Juli 2009.</t>
  </si>
  <si>
    <t>Afdhal M. Daud</t>
  </si>
  <si>
    <t>Pimpinan LUEP KP. Tunas Muda Desa Matang Mesjid Kecamatan Peusangan</t>
  </si>
  <si>
    <t>Kabupaten Bireuen</t>
  </si>
  <si>
    <t>-No.256/527/2010, 15 Juni 2009</t>
  </si>
  <si>
    <t>-No.526/799/3/2010, 28 September 2010</t>
  </si>
  <si>
    <t>-No.526/1855/12/2014,15 Desember 2014</t>
  </si>
  <si>
    <t>DINAS PENDIDIKAN</t>
  </si>
  <si>
    <t>DINAS KESEHATAN</t>
  </si>
  <si>
    <t xml:space="preserve">RUMAH SAKIT UMUM dr ZAINOEL ABIDIN </t>
  </si>
  <si>
    <t>DINAS BINA MARGA</t>
  </si>
  <si>
    <t>Buku Rencana Induk Pemanfaatan Dana otonomi Khusus Tahun 2008 sd 2027</t>
  </si>
  <si>
    <t>Penyusunan Profile Daerah Irigasi Kewenangan Provinsi</t>
  </si>
  <si>
    <t>Study Kelayakan Pengembangan Gula Aren</t>
  </si>
  <si>
    <t>Kajian Identifikasi Kawasan Transmigrasi Aceh</t>
  </si>
  <si>
    <t>Kajian Pelaksanaan Dana otonomi khusus Kab/Kota Tahun 2015</t>
  </si>
  <si>
    <t>Kajian Strategi Percepatan Penanggulangan Kemiskinan Masyarakat Aceh</t>
  </si>
  <si>
    <t>BAPEDDA</t>
  </si>
  <si>
    <t>KEURUKON KATIBUL WALI</t>
  </si>
  <si>
    <t>SEKRETARIAT DPRA</t>
  </si>
  <si>
    <t>DINAS KEUANGAN ACEH</t>
  </si>
  <si>
    <t>K</t>
  </si>
  <si>
    <t>L</t>
  </si>
  <si>
    <t>DINAS PENDAPATAN DAN KEKAYAAN ACEH</t>
  </si>
  <si>
    <t>M</t>
  </si>
  <si>
    <t>BADAN ARSIP DAN PERPUSTAKAAN</t>
  </si>
  <si>
    <t>N</t>
  </si>
  <si>
    <t>O</t>
  </si>
  <si>
    <t>DINAS PERINDUSTRIAN DAN PERDAGANGGAN</t>
  </si>
  <si>
    <t>P</t>
  </si>
  <si>
    <t>Lampiran 5</t>
  </si>
  <si>
    <t>URAIAN</t>
  </si>
  <si>
    <t>JUMLAH</t>
  </si>
  <si>
    <t>Dinas Kesehatan Hewan Dan Peternakan</t>
  </si>
  <si>
    <t>-</t>
  </si>
  <si>
    <t>TOTAL</t>
  </si>
  <si>
    <t>NO.</t>
  </si>
  <si>
    <t>NO. BUKTI</t>
  </si>
  <si>
    <t>Rumah Sakit Umum Dr. Zainoel Abidin</t>
  </si>
  <si>
    <t>Rumah Sakit Ibu Dan Anak</t>
  </si>
  <si>
    <t>Dinas Cipta Karya</t>
  </si>
  <si>
    <t>Dinas Perhubungan, Komunikasi, Informasi Dan Telematika</t>
  </si>
  <si>
    <t>Badan Pemberdayaan Perempuan Dan Perlindungan Anak</t>
  </si>
  <si>
    <t>Dinas Tenaga Kerja Dan Mobilitas Penduduk</t>
  </si>
  <si>
    <t>Badan Investasi Dan Promosi</t>
  </si>
  <si>
    <t>Dinas Kebudayaan Dan Pariwisata</t>
  </si>
  <si>
    <t>Keurukon Katibul Wali/Sekretariat Lembaga Wali Nanggroe Aceh</t>
  </si>
  <si>
    <t>Dinas Pemuda Dan Olahraga</t>
  </si>
  <si>
    <t>Badan Kesatuan Bangsa,Politik Dan Perlindungan Masyarakat</t>
  </si>
  <si>
    <t>Satuan Polisi Pamong Praja Dan Wilayatul Hisbah</t>
  </si>
  <si>
    <t>Badan Penanggulangan Bencana Aceh</t>
  </si>
  <si>
    <t>Dinas Pendapatan Dan Kekayaan Aceh</t>
  </si>
  <si>
    <t>Badan Ketahanan Pangan Dan Penyuluhan</t>
  </si>
  <si>
    <t>Badan Arsip Dan Perpustakaan</t>
  </si>
  <si>
    <t xml:space="preserve">Dinas Kehutanan </t>
  </si>
  <si>
    <t>Dinas Pertambangan Dan Energi</t>
  </si>
  <si>
    <t>Dinas Perindustrian Dan Perdagangan</t>
  </si>
  <si>
    <t>AIR</t>
  </si>
  <si>
    <t xml:space="preserve">Dinas Bina Marga </t>
  </si>
  <si>
    <t>Dinas Kelautan Dan Perikanan</t>
  </si>
  <si>
    <t>Webcore (Aceh CMS)</t>
  </si>
  <si>
    <t>Pengembangan Aplikasi E-Perijinan Aceh</t>
  </si>
  <si>
    <t>Pembaharuan Service Layanan Firewall</t>
  </si>
  <si>
    <t>Pembaharuan Lisensi RHEL</t>
  </si>
  <si>
    <t>Perubahan Lisensi Firewall Analizer</t>
  </si>
  <si>
    <t>Badan Kepegawaian, Pendidikan dan Pelatihan</t>
  </si>
  <si>
    <t>Dinas Koperasi Dan Usaha Kecil Menengah</t>
  </si>
  <si>
    <t>Pokok                                 (Rp)</t>
  </si>
  <si>
    <t>Denda                                    (Rp)</t>
  </si>
  <si>
    <t>-   Penagihan melalui:</t>
  </si>
  <si>
    <t>-   Penagihan melalui surat :</t>
  </si>
  <si>
    <t>Sisa Utang (Rp)</t>
  </si>
  <si>
    <t>Setoran Jasa</t>
  </si>
  <si>
    <t>Pimpinan LUEP KP. Harap Beuna</t>
  </si>
  <si>
    <t>Usaha Cukup Lancar</t>
  </si>
  <si>
    <t>SOFWARE</t>
  </si>
  <si>
    <t>KAJIAN</t>
  </si>
  <si>
    <t>Lampiran 4</t>
  </si>
  <si>
    <t>Lampiran 2</t>
  </si>
  <si>
    <t>Lampiran 7</t>
  </si>
  <si>
    <t>Kab/Kota</t>
  </si>
  <si>
    <t>Bener meriah</t>
  </si>
  <si>
    <t xml:space="preserve"> </t>
  </si>
  <si>
    <t>Lampiran 1</t>
  </si>
  <si>
    <t>Uraian</t>
  </si>
  <si>
    <t>Realisasi</t>
  </si>
  <si>
    <t>Rp</t>
  </si>
  <si>
    <t>Anggaran                   %</t>
  </si>
  <si>
    <t>Total                      %</t>
  </si>
  <si>
    <t>Hasil Penjualan Aset Daerah yang Tidak Dipisahkan</t>
  </si>
  <si>
    <t>Jasa Giro</t>
  </si>
  <si>
    <t>Pendapatan Bunga</t>
  </si>
  <si>
    <t xml:space="preserve">Pendapatan Denda atas Keterlambatan Pelaksanaan Pekerjaan </t>
  </si>
  <si>
    <t>Pendapatan Denda Pajak</t>
  </si>
  <si>
    <t>Pendapatan dari Angsuran/cicilan Penjualan</t>
  </si>
  <si>
    <t>Pendapatan Zakat</t>
  </si>
  <si>
    <t>Pendapatan BLUD</t>
  </si>
  <si>
    <t>Lain-lain PAD yang Sah Lainnya</t>
  </si>
  <si>
    <t xml:space="preserve">Jumlah </t>
  </si>
  <si>
    <t>Rincian</t>
  </si>
  <si>
    <t>TA 2015                             (Rp)</t>
  </si>
  <si>
    <t>Belanja Bahan Habis Pakai</t>
  </si>
  <si>
    <t>Belanja Bahan/Material</t>
  </si>
  <si>
    <t>Belanja Jasa Kantor</t>
  </si>
  <si>
    <t>Belanja Premi Asuransi</t>
  </si>
  <si>
    <t>Belanja Perawatan Kendaraan Bermotor</t>
  </si>
  <si>
    <t>Belanja Cetak dan Penggandaan</t>
  </si>
  <si>
    <t>Belanja Sewa Rumah/ Gedung/ Gudang/Parkir</t>
  </si>
  <si>
    <t>Belanja Sewa Sarana Mobilitas</t>
  </si>
  <si>
    <t>Belanja sewa alat berat</t>
  </si>
  <si>
    <t>Belanja Sewa Perlengkapan dan Peralatan Kantor</t>
  </si>
  <si>
    <t>Belanja Makan dan Minum</t>
  </si>
  <si>
    <t>Belanja Pakaian Dinas dan Atributnya</t>
  </si>
  <si>
    <t>Belanja Pakaian Kerja</t>
  </si>
  <si>
    <t>Belanja Pakaian Khusus dan Hari-hari Tertentu</t>
  </si>
  <si>
    <t>Belanja Perjalanan Dinas</t>
  </si>
  <si>
    <t>Belanja Pemeliharaan</t>
  </si>
  <si>
    <t>Belanja Jasa Konsultansi</t>
  </si>
  <si>
    <t>Belanja Beasiswa Pendidikan PNS</t>
  </si>
  <si>
    <t>Belanja Kursus, Pelatihan, Sosialisasi dan Bimbingan Teknis PNS</t>
  </si>
  <si>
    <t>Belanja Honorarium Non Pegawai</t>
  </si>
  <si>
    <t>Honorarium PNS</t>
  </si>
  <si>
    <t>Honorarium Non PNS</t>
  </si>
  <si>
    <t>Uang untuk diberikan kepada Pihak Ketiga/Masyarakat</t>
  </si>
  <si>
    <t xml:space="preserve">Belanja Jasa Narasumber/Tenaga Ahli/Peneliti </t>
  </si>
  <si>
    <t>Belanja Barang dan Jasa BLUD</t>
  </si>
  <si>
    <t>Lampiran 3</t>
  </si>
  <si>
    <t>Nilai (Rp)</t>
  </si>
  <si>
    <t>TA 2015</t>
  </si>
  <si>
    <t>(Rp)</t>
  </si>
  <si>
    <t>Lampiran 6</t>
  </si>
  <si>
    <t>Belanja modal Pengadaan Bangunan Gedung Tempat Kerja</t>
  </si>
  <si>
    <t>Belanja modal Pengadaan Bangunan Gedung Tempat Tinggal</t>
  </si>
  <si>
    <t>Belanja modal Pengadaan Bangunan Bersejarah</t>
  </si>
  <si>
    <t>Belanja modal Pengadaan Monumen Bangunan Bersejarah</t>
  </si>
  <si>
    <t>Belanja modal Pengadaan Tugu Peringatan</t>
  </si>
  <si>
    <t>Belanja modal Pengadaan Tugu Titik Kontrol/Pasti</t>
  </si>
  <si>
    <t>Belanja modal Pengadaan Rambu-Rambu</t>
  </si>
  <si>
    <t>Piutang Pasien Umum</t>
  </si>
  <si>
    <t>e.</t>
  </si>
  <si>
    <t>Rincian Piutang BLUD</t>
  </si>
  <si>
    <t>Piutang BPJS</t>
  </si>
  <si>
    <t>Pemerintah Aceh</t>
  </si>
  <si>
    <t>Lampiran 8</t>
  </si>
  <si>
    <t>(1)</t>
  </si>
  <si>
    <t>(2)</t>
  </si>
  <si>
    <t>(3)</t>
  </si>
  <si>
    <t>(4)</t>
  </si>
  <si>
    <t>(5)</t>
  </si>
  <si>
    <t>(6)</t>
  </si>
  <si>
    <t>(7)</t>
  </si>
  <si>
    <t>(8)</t>
  </si>
  <si>
    <t>(9)</t>
  </si>
  <si>
    <t>(10)</t>
  </si>
  <si>
    <t>(11)</t>
  </si>
  <si>
    <t>(12)</t>
  </si>
  <si>
    <t>Persediaan Barang Habis Pakai (Rp)</t>
  </si>
  <si>
    <t>Persediaan Perangko, Materai dan Benda Pos Lainnya</t>
  </si>
  <si>
    <t>Persediaan Peralatan Kebersihan dan Bahan Pembersih</t>
  </si>
  <si>
    <t>Persediaan Isi Tabung Pemadam Kebakaran</t>
  </si>
  <si>
    <t>Persediaan Isi Tabung Gas</t>
  </si>
  <si>
    <t>Persediaan Bahan Cetakan</t>
  </si>
  <si>
    <t>(13) = (3)+(4)+(5)+(6)+(7)+(8)+(9)+(10)+(11)+(12)</t>
  </si>
  <si>
    <t>(13)</t>
  </si>
  <si>
    <t>(14)</t>
  </si>
  <si>
    <t>(15)</t>
  </si>
  <si>
    <t>(16)</t>
  </si>
  <si>
    <t>(17)</t>
  </si>
  <si>
    <t>Lampiran 10</t>
  </si>
  <si>
    <t>Persediaan Bahan dan Material (Rp)</t>
  </si>
  <si>
    <t>Persediaan Yang Akan Diserahkan Kepemilikannya Kepada Masyarakat/Kabupaten/Kota (Rp)</t>
  </si>
  <si>
    <t>Lampiran 11</t>
  </si>
  <si>
    <t>Lampiran 12</t>
  </si>
  <si>
    <t>Daftar Aset Tak Berwujud</t>
  </si>
  <si>
    <t>Harga Perolehan (Rp)</t>
  </si>
  <si>
    <t>Amortisasi (Rp)</t>
  </si>
  <si>
    <t>Nilai Buku (Rp)</t>
  </si>
  <si>
    <t>Utang Belanja Barang dan Jasa BLUD</t>
  </si>
  <si>
    <t>Utang Belanja Listrik, Air, dan Telepon</t>
  </si>
  <si>
    <t>Lampiran 13</t>
  </si>
  <si>
    <t>NILAI (Rp)</t>
  </si>
  <si>
    <t>Lampiran 15</t>
  </si>
  <si>
    <t>Lampiran 17</t>
  </si>
  <si>
    <t>No. BUKTI</t>
  </si>
  <si>
    <t>TELEPON</t>
  </si>
  <si>
    <t>Lampiran 19</t>
  </si>
  <si>
    <t>Utang Transfer Bagi Hasil Pajak</t>
  </si>
  <si>
    <t>Anggaran                                                     (Rp)</t>
  </si>
  <si>
    <t xml:space="preserve">Anggaran dan Realisasi Lain-lain Pendapatan Asli Aceh yang Sah </t>
  </si>
  <si>
    <t xml:space="preserve">Belanja Hibah Barang atau Jasa yang Akan Diserahkan Kepada Pihak </t>
  </si>
  <si>
    <t>Ketiga/Masyarakat</t>
  </si>
  <si>
    <t>Kabupaten/Kota (yang Pendanaannya Bersumber dari Tambahan Dana Bagi</t>
  </si>
  <si>
    <t xml:space="preserve">Belanja Hibah Barang atau Jasa yang Akan Diserahkan Kepada  Hasil Migas                                                                                                       </t>
  </si>
  <si>
    <t xml:space="preserve">dan Dana Otonomi Khusus) </t>
  </si>
  <si>
    <t>Pajak Rokok                               (Rp)</t>
  </si>
  <si>
    <t>PBB KB                                                             (Rp)</t>
  </si>
  <si>
    <t>TOTAL                                                           (Rp)</t>
  </si>
  <si>
    <t>Tahun Anggaran 2016</t>
  </si>
  <si>
    <t>Pendapatan Dari Pengembalian</t>
  </si>
  <si>
    <t>Hasil dari Pemanfaatan Kekayaan Daerah</t>
  </si>
  <si>
    <t>Belanja barang modal yang akan diserahkan kepemilikannya kpd pihak ketiga/masyarakat</t>
  </si>
  <si>
    <t>Jasa Pelayanan Medical Check Up</t>
  </si>
  <si>
    <t>Realisasi Belanja Barang Tahun Anggaran 2016 dan Tahun Anggaran 2015</t>
  </si>
  <si>
    <t>Belanja modal Pengadaan Alat-Alat Besar Darat</t>
  </si>
  <si>
    <t>Belanja modal Pengadaan Alat-alat Bantu</t>
  </si>
  <si>
    <t>Belanja modal Pengadaan Alat Angkutan Darat Bermotor</t>
  </si>
  <si>
    <t>Belanja modal Pengadaan Alat Angkutan Darat Tak Bermotor</t>
  </si>
  <si>
    <t>Belanja modal Pengadaan Alat Angkut Apung Bermotor</t>
  </si>
  <si>
    <t>Belanja modal Pengadaan Alat Angkut Apung Tak Bermotor</t>
  </si>
  <si>
    <t>Belanja modal Pengadaan Alat Bengkel Bermesin</t>
  </si>
  <si>
    <t>Belanja modal Pengadaan Alat Bengkel Tak Bermesin</t>
  </si>
  <si>
    <t>Belanja modal Pengadaan Alat Ukur</t>
  </si>
  <si>
    <t>Belanja modal Pengadaan Alat Pengolahan</t>
  </si>
  <si>
    <t>Belanja modal Pengadaan Alat Pemeliharaan Tanaman/Alat Penyimpan</t>
  </si>
  <si>
    <t>Belanja modal Pengadaan Alat Kantor</t>
  </si>
  <si>
    <t>Belanja modal Pengadaan Alat Rumah Tangga</t>
  </si>
  <si>
    <t>Belanja modal Pengadaan Komputer</t>
  </si>
  <si>
    <t>Belanja modal Pengadaan Meja Dan Kursi Kerja/Rapat Pejabat</t>
  </si>
  <si>
    <t>Belanja modal Pengadaan Alat Studio</t>
  </si>
  <si>
    <t>Belanja modal Pengadaan Alat Komunikasi</t>
  </si>
  <si>
    <t>Belanja modal Pengadaan Alat Kedokteran</t>
  </si>
  <si>
    <t>Belanja modal Pengadaan Alat Kesehatan</t>
  </si>
  <si>
    <t>Belanja modal Pengadaan Unit-Unit Laboratorium</t>
  </si>
  <si>
    <t>Belanja modal Pengadaan Alat Peraga/Praktek Sekolah</t>
  </si>
  <si>
    <t>Belanja modal Pengadaan Alat Proteksi Radiasi / Proteksi Lingkungan</t>
  </si>
  <si>
    <t>Belanja modal Pengadaan Radiation Aplication and Non Destructive Testing Laboratory (BATAM)</t>
  </si>
  <si>
    <t>Belanja modal Pengadaan Alat Laboratorium Lingkungan Hidup</t>
  </si>
  <si>
    <t>Belanja modal Pengadaan Peralatan Laboratorium Hidrodinamika</t>
  </si>
  <si>
    <t>Belanja modal Pengadaan Persenjataan Non Senjata Api</t>
  </si>
  <si>
    <t>Belanja modal Pengadaan Alat Keamanan dan Perlindungan</t>
  </si>
  <si>
    <t>TA 2016</t>
  </si>
  <si>
    <t>Belanja Modal Pengadaan Bangunan Menara</t>
  </si>
  <si>
    <t>Nilai                                                                           (Rp)</t>
  </si>
  <si>
    <t xml:space="preserve">Dinas Pertambangan dan Energi </t>
  </si>
  <si>
    <t>Nilai                                                                                (Rp)</t>
  </si>
  <si>
    <t>Piutang Ambulance</t>
  </si>
  <si>
    <t>Piutang Dinas Kesehatan Aceh</t>
  </si>
  <si>
    <t xml:space="preserve">Piutang BPJS </t>
  </si>
  <si>
    <t>Piutang Sucofindo Episi</t>
  </si>
  <si>
    <t>Piutang Pelayanan Umum</t>
  </si>
  <si>
    <t>Piutang PT. Lafarge Cement (SAI)</t>
  </si>
  <si>
    <t>Piutang Bank Indonesia</t>
  </si>
  <si>
    <t>g.</t>
  </si>
  <si>
    <t>Piutang Kementrian Kesehatan</t>
  </si>
  <si>
    <t>116/UTANG/1.02.02/2016</t>
  </si>
  <si>
    <t>001/BEBAN-UTANG/1.02.03/2016</t>
  </si>
  <si>
    <t>077/UTANG BARANG &amp; JASA BLUD/1.02.04/2016</t>
  </si>
  <si>
    <t>Utang BLUD 2016</t>
  </si>
  <si>
    <t>BM No.001/BEBAN-UTANG/1.02.03/2016 tgl 31-12-2016</t>
  </si>
  <si>
    <t>Utang Belanja Barang dan Jasa BLUD Tahun 2016</t>
  </si>
  <si>
    <t>Utang Belanja Pegawai BLUD</t>
  </si>
  <si>
    <t>Utang Belanja Modal BLUD</t>
  </si>
  <si>
    <t>Persediaan Bahan/Bibit Ternak</t>
  </si>
  <si>
    <t>Persediaan Bahan Publikasi</t>
  </si>
  <si>
    <t>(18)</t>
  </si>
  <si>
    <t>Persediaan Alat Kedoktoran</t>
  </si>
  <si>
    <t>(18) = (3)+(4)+(5)+(6)+(7)+(8)+(9)+(10)+(11)+(12)+(13)+(14)+(15)+(16)+(17)+(18)</t>
  </si>
  <si>
    <t>RESUME PENYERAHAN PENGURUSAN PIUTANG LUEP TAHUN 2016</t>
  </si>
  <si>
    <t>MAJELIS PENDIDIKAN ACEH</t>
  </si>
  <si>
    <t xml:space="preserve">RUMAH SAKIT IBU DAN ANAK </t>
  </si>
  <si>
    <t>Software</t>
  </si>
  <si>
    <t>DINAS SOSIAL</t>
  </si>
  <si>
    <t>SEKRETARIAT DAERAH</t>
  </si>
  <si>
    <t>Q</t>
  </si>
  <si>
    <t>R</t>
  </si>
  <si>
    <t>S</t>
  </si>
  <si>
    <t>DINAS PERTANIAN DAN TANAMAN PANGAN</t>
  </si>
  <si>
    <t>T</t>
  </si>
  <si>
    <t>U</t>
  </si>
  <si>
    <t>V</t>
  </si>
  <si>
    <t>DINAS KELAUTAN DAN PERIKANAN</t>
  </si>
  <si>
    <t>W</t>
  </si>
  <si>
    <t>TAHUN PEROLEHAN</t>
  </si>
  <si>
    <t>MASA MANFAAT</t>
  </si>
  <si>
    <t>HARGA PEROLEHAN</t>
  </si>
  <si>
    <t>AKUMULASI PENYUSUTAN</t>
  </si>
  <si>
    <t>NILAI BUKU</t>
  </si>
  <si>
    <t>Dinas Pendidikan Aceh</t>
  </si>
  <si>
    <t>Dinas Perhubungan dan Telematika Aceh</t>
  </si>
  <si>
    <t>Dinas Soaial</t>
  </si>
  <si>
    <t>Kesbangpol</t>
  </si>
  <si>
    <t>Badan Kepegawaian dan Pendidikan</t>
  </si>
  <si>
    <t>BPM</t>
  </si>
  <si>
    <t>Dinas Pertambangan dan energi</t>
  </si>
  <si>
    <t xml:space="preserve">TOTAL </t>
  </si>
  <si>
    <t>ASET RUSAK BERAT</t>
  </si>
  <si>
    <t>NILAI PEROLEHAN</t>
  </si>
  <si>
    <t>Majelis Pendidikan Daerah</t>
  </si>
  <si>
    <t>Penghubung Jakarta</t>
  </si>
  <si>
    <t>BKPP</t>
  </si>
  <si>
    <t>MPU</t>
  </si>
  <si>
    <t>Keswannak</t>
  </si>
  <si>
    <t>Dinas Perindustrian dan Perdangan</t>
  </si>
  <si>
    <t xml:space="preserve">  </t>
  </si>
  <si>
    <t>Majelis Adat Aceh</t>
  </si>
  <si>
    <t>ASET HILANG</t>
  </si>
  <si>
    <t>ASET BONGKAR</t>
  </si>
  <si>
    <t>JENIS KENDARAAN</t>
  </si>
  <si>
    <t>MERK/TYPE</t>
  </si>
  <si>
    <t>Sedan</t>
  </si>
  <si>
    <t>Timor</t>
  </si>
  <si>
    <t>Mini Bus</t>
  </si>
  <si>
    <t>Suzuki</t>
  </si>
  <si>
    <t>Toyota Kijang</t>
  </si>
  <si>
    <t>Mitshubisi</t>
  </si>
  <si>
    <t>Jeep</t>
  </si>
  <si>
    <t>Daihatsu Hiline</t>
  </si>
  <si>
    <t>Ambulance</t>
  </si>
  <si>
    <t>Isuzu Panther</t>
  </si>
  <si>
    <t>Pick Up</t>
  </si>
  <si>
    <t xml:space="preserve">ASET SK PENGHAPUSAN </t>
  </si>
  <si>
    <t>Sepede Motor</t>
  </si>
  <si>
    <t>Honda MCB</t>
  </si>
  <si>
    <t>Honda C86</t>
  </si>
  <si>
    <t>Yamaha XK</t>
  </si>
  <si>
    <t>Suzuki RC 100</t>
  </si>
  <si>
    <t>Honda C 100</t>
  </si>
  <si>
    <t>Honda C 86</t>
  </si>
  <si>
    <t>Dinas Kesehatan Aceh</t>
  </si>
  <si>
    <t>Mishubishi L-300</t>
  </si>
  <si>
    <t>Rumah Sakit Umum dr Zainal Abidin</t>
  </si>
  <si>
    <t>Daihatsu Taft Ranger/Hiline</t>
  </si>
  <si>
    <t>Suzuki TS 125</t>
  </si>
  <si>
    <t>Daihatshu Roky</t>
  </si>
  <si>
    <t>Sepeda Motor</t>
  </si>
  <si>
    <t>Honda GL Pro</t>
  </si>
  <si>
    <t xml:space="preserve">Daihatsu </t>
  </si>
  <si>
    <t>Mobil Dumlap</t>
  </si>
  <si>
    <t>Isuzu NHR 55E</t>
  </si>
  <si>
    <t>Bus URSK</t>
  </si>
  <si>
    <t>Isuzu</t>
  </si>
  <si>
    <t>Honda Win</t>
  </si>
  <si>
    <t>Astrea Grand</t>
  </si>
  <si>
    <t>Yamaha</t>
  </si>
  <si>
    <t>GL-Pro</t>
  </si>
  <si>
    <t>Taft Hiline</t>
  </si>
  <si>
    <t>Timor 515 S</t>
  </si>
  <si>
    <t>Daihatshu Ranger</t>
  </si>
  <si>
    <t>Land Cruisser</t>
  </si>
  <si>
    <t>Daewoo</t>
  </si>
  <si>
    <t>Mopem</t>
  </si>
  <si>
    <t xml:space="preserve">Daihatshu </t>
  </si>
  <si>
    <t>Timor S 515</t>
  </si>
  <si>
    <t>Timor LX1</t>
  </si>
  <si>
    <t>Toyota Corolla</t>
  </si>
  <si>
    <t>Daihatshu Feroza</t>
  </si>
  <si>
    <t>Daihatshu Gil</t>
  </si>
  <si>
    <t>Toyota Kijang KF-70</t>
  </si>
  <si>
    <t>Toyota kijang</t>
  </si>
  <si>
    <t>Honda</t>
  </si>
  <si>
    <t>Bus</t>
  </si>
  <si>
    <t xml:space="preserve">Mitshubishi </t>
  </si>
  <si>
    <t>Bus Mercedes Benz (6)</t>
  </si>
  <si>
    <t>Mercedes Benz (6)</t>
  </si>
  <si>
    <t>Nissan</t>
  </si>
  <si>
    <t>Daihatshu Hiline</t>
  </si>
  <si>
    <t>Suzuki TS 131</t>
  </si>
  <si>
    <t>Timor S 515 I</t>
  </si>
  <si>
    <t>Honda City SK 8 EX 1/G</t>
  </si>
  <si>
    <t xml:space="preserve">Astrea </t>
  </si>
  <si>
    <t>Daihatshu Talf Hiline</t>
  </si>
  <si>
    <t>Toyota Kijang Super</t>
  </si>
  <si>
    <t>Daihatshu Taft</t>
  </si>
  <si>
    <t>Daihatshu Taft Roky</t>
  </si>
  <si>
    <t>Timor S515i</t>
  </si>
  <si>
    <t>Isuzu Panther TBR 52</t>
  </si>
  <si>
    <t>Satpol PP</t>
  </si>
  <si>
    <t>Toyota Schort Kijang</t>
  </si>
  <si>
    <t>Toyota Camry</t>
  </si>
  <si>
    <t>Toyota Fortuner</t>
  </si>
  <si>
    <t>Lampiran 16</t>
  </si>
  <si>
    <t>Lampiran 18</t>
  </si>
  <si>
    <t>Honda C100</t>
  </si>
  <si>
    <t>Honda GL 100</t>
  </si>
  <si>
    <t>Honda GL.MAX</t>
  </si>
  <si>
    <t>Maecedes Benz</t>
  </si>
  <si>
    <t>Lampiran 14</t>
  </si>
  <si>
    <t>ASET HIBAH</t>
  </si>
  <si>
    <t xml:space="preserve">032/UTANG/1.02.01/2016                                                                              </t>
  </si>
  <si>
    <t xml:space="preserve">033/UTANG/1.02.01/2016                                                                              </t>
  </si>
  <si>
    <t xml:space="preserve">012/BEBAN-UTANG/1.03.01/2016    </t>
  </si>
  <si>
    <t>Utang Belanja Jasa</t>
  </si>
  <si>
    <t xml:space="preserve">003/UTANG-BEBAN/1.01.01/2016                                                                        </t>
  </si>
  <si>
    <t xml:space="preserve">003/UTANG-BEBAN/1.01.02/2016                                                                        </t>
  </si>
  <si>
    <t xml:space="preserve">002/UTANG-BEBAN/1.01.03/2016                                                                        </t>
  </si>
  <si>
    <t xml:space="preserve">027/BEBAN-UTANG/1.02.01/2016                                                                        </t>
  </si>
  <si>
    <t xml:space="preserve">114/BEBAN-UTANG/1.02.02/2016                                                                        </t>
  </si>
  <si>
    <t xml:space="preserve">002/BEBAN-UTANG/1.02.03/2016                                                                        </t>
  </si>
  <si>
    <t xml:space="preserve">079/BEBAN-BRGJASA/1.02.04/2016                                                                      </t>
  </si>
  <si>
    <t xml:space="preserve">012/BEBAN-UTANG/1.03.01/2016                                                                        </t>
  </si>
  <si>
    <t xml:space="preserve">006/BEBAN-UTANG/1.03.02/2016                                                                        </t>
  </si>
  <si>
    <t xml:space="preserve">016/BEBAN-UTANG/1.03.03/2016                                                                        </t>
  </si>
  <si>
    <t xml:space="preserve">007/Beban-Utang/1.06.01/2016                                                                        </t>
  </si>
  <si>
    <t xml:space="preserve">046/BEBAN-UTANG/1.07.01/2016                                                                        </t>
  </si>
  <si>
    <t xml:space="preserve">002/Beban-Utang/01.10.00/2016                                                                       </t>
  </si>
  <si>
    <t xml:space="preserve">002/BEBAN-UTANG/1.11.01/2016                                                                        </t>
  </si>
  <si>
    <t xml:space="preserve">002/BEBAN-UTANG/1.13.01/2016                                                                        </t>
  </si>
  <si>
    <t xml:space="preserve">005/BEBAN-UTANG/1.14.01/2016                                                                        </t>
  </si>
  <si>
    <t xml:space="preserve">002/BEBAN-UTANG/1.15.01/2016                                                                        </t>
  </si>
  <si>
    <t xml:space="preserve">005/BEBAN-UTANG/1.16.01/2016                                                                        </t>
  </si>
  <si>
    <t xml:space="preserve">020/BEBAN-UTANG/1.17.01/2016                                                                        </t>
  </si>
  <si>
    <t xml:space="preserve">004/BEBAN-UTANG/1.17.02/2016                                                                        </t>
  </si>
  <si>
    <t xml:space="preserve">004/UTANG BEBAN/1.17.03/2016                                                                        </t>
  </si>
  <si>
    <t xml:space="preserve">009/BEBAN-JASA/1.18.01/2016                                                                         </t>
  </si>
  <si>
    <t xml:space="preserve">013/BEBAN-UTANG/1.19.01/2016                                                                        </t>
  </si>
  <si>
    <t xml:space="preserve">012/BEBAN-UTANG/1.19.02/2016                                                                        </t>
  </si>
  <si>
    <t xml:space="preserve">003/BEBAN-HUTANG/1.20.03/2016                                                                       </t>
  </si>
  <si>
    <t xml:space="preserve">011/BEBAN-UTANG/1.20.04/2016                                                                        </t>
  </si>
  <si>
    <t xml:space="preserve">005/BEBAN-UTANG/1.20.05/2016                                                                        </t>
  </si>
  <si>
    <t xml:space="preserve">002/BEBAN-UTANG/1.20.06/2016                                                                        </t>
  </si>
  <si>
    <t xml:space="preserve">002/BEBAN-UTANG/1.20.07/2016                                                                        </t>
  </si>
  <si>
    <t xml:space="preserve">010/BEBAN-UTANG/1.20.08/2016                                                                        </t>
  </si>
  <si>
    <t xml:space="preserve">012/BEBAN-UTANG/1.20.09/2016                                                                        </t>
  </si>
  <si>
    <t xml:space="preserve">009/BEBAN-UTANG/1.20.10/2016                                                                        </t>
  </si>
  <si>
    <t xml:space="preserve">002/BEBAN -UTANG/1.20.11/2016                                                                       </t>
  </si>
  <si>
    <t xml:space="preserve">008/BEBAN-UTANG/1.20.12/2016                                                                        </t>
  </si>
  <si>
    <t xml:space="preserve">009/BEBAN-UTANG/1.20.15/2016                                                                        </t>
  </si>
  <si>
    <t xml:space="preserve">016/BEBAN-UTANG/1.21.01/2016                                                                        </t>
  </si>
  <si>
    <t xml:space="preserve">008/BEBAN-JASA/1.22.01/2016                                                                         </t>
  </si>
  <si>
    <t xml:space="preserve">003/BEBAN-UTANG/1.24.01/2016                                                                        </t>
  </si>
  <si>
    <t>Dinas Pertanian dan Tanaman Pangan</t>
  </si>
  <si>
    <t xml:space="preserve">002BEBAN-UTANG/2.01.01/2016                                                                         </t>
  </si>
  <si>
    <t xml:space="preserve">002/BEBAN-UTANG/2.01.02/2016                                                                        </t>
  </si>
  <si>
    <t xml:space="preserve">033/BEBAN-UTANG/2.01.03/2016                                                                        </t>
  </si>
  <si>
    <t xml:space="preserve">030/BEBAN-UTANG/2.02.01/2016                                                                        </t>
  </si>
  <si>
    <t xml:space="preserve">003/BEBAN-UTANG/2.03.01/2016                                                                        </t>
  </si>
  <si>
    <t xml:space="preserve">008/BEBAN-UTANG/2.05.01/2016                                                                        </t>
  </si>
  <si>
    <t xml:space="preserve">003/BEBAN-UTANG/2.07.01/2016                                                                        </t>
  </si>
  <si>
    <t xml:space="preserve">006/BEBAN-UTANG/1.16.01/2016                                                                        </t>
  </si>
  <si>
    <t xml:space="preserve">009/BEBAN-UTANG/1.20.12/2016                                                                        </t>
  </si>
  <si>
    <t>Listrik</t>
  </si>
  <si>
    <t xml:space="preserve">028/BEBAN-UTANG/1.02.01/2016                                                                        </t>
  </si>
  <si>
    <t xml:space="preserve">004/BEBAN-UTANG/1.16.01/2016                                                                        </t>
  </si>
  <si>
    <t xml:space="preserve">003/BEBAN-UTANG/1.17.02/2016                                                                        </t>
  </si>
  <si>
    <t xml:space="preserve">003/BEBAN-UTANG/1.17.03/2016                                                                        </t>
  </si>
  <si>
    <t xml:space="preserve">007/BEBAN-UTANG/1.20.12/2016                                                                        </t>
  </si>
  <si>
    <t>Sektetariat KORPRI</t>
  </si>
  <si>
    <t xml:space="preserve">002/BEBAN-UTANG/1.20.14/2016                                                                        </t>
  </si>
  <si>
    <t>Lampiran 20</t>
  </si>
  <si>
    <t>Lampiran 21</t>
  </si>
  <si>
    <t>Lampiran 22</t>
  </si>
  <si>
    <t>NILAI                                         (Rp)</t>
  </si>
  <si>
    <t>f.</t>
  </si>
  <si>
    <t>Realisasi Belanja Gedung dan Bangunan Tahun Anggaran 2016 dan                                                         Tahun Anggaran 2015</t>
  </si>
  <si>
    <t>Realisasi Belanja Peralatan dan Mesin Tahun Anggaran 2016 dan                                                                    Tahun Anggaran 2015</t>
  </si>
  <si>
    <t>TA 2016                                               (Rp)</t>
  </si>
  <si>
    <t>Unit</t>
  </si>
  <si>
    <t>Nama Barang</t>
  </si>
  <si>
    <t>Note Book</t>
  </si>
  <si>
    <t>Laptop</t>
  </si>
  <si>
    <t>Kamera</t>
  </si>
  <si>
    <t>DAFTAR OBAT EXPIRE DATE 2016 RUMAH SAKIT IBU DAN ANAK</t>
  </si>
  <si>
    <t>NAMA OBAT</t>
  </si>
  <si>
    <t>SATUAN</t>
  </si>
  <si>
    <t>HARGA SATUAN</t>
  </si>
  <si>
    <t>NILAI PERSEDIAAN</t>
  </si>
  <si>
    <t>TANGGAL EXPIRE</t>
  </si>
  <si>
    <t>Alinamin F inj</t>
  </si>
  <si>
    <t>Ampul</t>
  </si>
  <si>
    <t>Captopril 50mg</t>
  </si>
  <si>
    <t>Tablet</t>
  </si>
  <si>
    <t>Rifampicin 600mg</t>
  </si>
  <si>
    <t>Zemota inj</t>
  </si>
  <si>
    <t>Vial</t>
  </si>
  <si>
    <t>DAFTAR (Bahan Medis Habis Pakai) BMHP EXPIRE DATE 2016 RSIA</t>
  </si>
  <si>
    <t xml:space="preserve">NO </t>
  </si>
  <si>
    <t>NAMA BMHP</t>
  </si>
  <si>
    <t xml:space="preserve"> NILAI PERSEDIAN                                     (RP)</t>
  </si>
  <si>
    <t xml:space="preserve">Surgicryl 5/0 </t>
  </si>
  <si>
    <t>pcs</t>
  </si>
  <si>
    <t>Vacutainer</t>
  </si>
  <si>
    <t>pack</t>
  </si>
  <si>
    <t>Bloodset</t>
  </si>
  <si>
    <t>Tryglycerides FS</t>
  </si>
  <si>
    <t>Box</t>
  </si>
  <si>
    <t>PT. RGT Recombiplastin 2G hemosil</t>
  </si>
  <si>
    <t>Cholestest LDL R2</t>
  </si>
  <si>
    <t>Cholestest N-HDl R1</t>
  </si>
  <si>
    <t>Albumin FS</t>
  </si>
  <si>
    <t>Cleatinin PAP FS</t>
  </si>
  <si>
    <t>Alat (GPT)</t>
  </si>
  <si>
    <t>Uric acid FS</t>
  </si>
  <si>
    <t>ASAT (GOT)</t>
  </si>
  <si>
    <t>Dengue lgd lgM acon</t>
  </si>
  <si>
    <t xml:space="preserve">foley Catheter No 14 </t>
  </si>
  <si>
    <t>Pcs</t>
  </si>
  <si>
    <t>Cholestest HDL R2</t>
  </si>
  <si>
    <t>Cholestest LDL R1</t>
  </si>
  <si>
    <t>Gamma GT FS</t>
  </si>
  <si>
    <t>NGT 10/120cm</t>
  </si>
  <si>
    <t>Threeway stopcock</t>
  </si>
  <si>
    <t xml:space="preserve">Surgicryl 6/0 </t>
  </si>
  <si>
    <t>Cleaner cobas integra</t>
  </si>
  <si>
    <t>botol</t>
  </si>
  <si>
    <t>Stick urinalisis urine acon</t>
  </si>
  <si>
    <t>NGT 5/100cm</t>
  </si>
  <si>
    <t>Bisturi 24</t>
  </si>
  <si>
    <t>HBSAB</t>
  </si>
  <si>
    <t>Elektroda 2244</t>
  </si>
  <si>
    <t>Adult disp.patern Retur</t>
  </si>
  <si>
    <t>Elektroda 2248</t>
  </si>
  <si>
    <t>Anti D</t>
  </si>
  <si>
    <t>Elektroda 2228</t>
  </si>
  <si>
    <t>parafin Cair</t>
  </si>
  <si>
    <t>Botol</t>
  </si>
  <si>
    <t>RF Latex</t>
  </si>
  <si>
    <t>Surflug</t>
  </si>
  <si>
    <t>Bilinrubin Total</t>
  </si>
  <si>
    <t>Crp test</t>
  </si>
  <si>
    <t>ASTL (SGOT)</t>
  </si>
  <si>
    <t>C-fas lipid (coli brater F)</t>
  </si>
  <si>
    <t>urea c 111</t>
  </si>
  <si>
    <t>Gudel NO.4</t>
  </si>
  <si>
    <t>NGT No 12</t>
  </si>
  <si>
    <t>Mikrotener/tubemicro</t>
  </si>
  <si>
    <t>Gudel No.3</t>
  </si>
  <si>
    <t>Trocar No. 24</t>
  </si>
  <si>
    <t>Trocar No. 32</t>
  </si>
  <si>
    <t>WBC Lyse</t>
  </si>
  <si>
    <t>Leucoplast</t>
  </si>
  <si>
    <t>Roll</t>
  </si>
  <si>
    <t>Foley Catheter No. 20</t>
  </si>
  <si>
    <t>NGT 8/100cm</t>
  </si>
  <si>
    <t>ETT No .8.0</t>
  </si>
  <si>
    <t>ETT No .4.0</t>
  </si>
  <si>
    <t>C-fas /calibrator auro</t>
  </si>
  <si>
    <t>Billirubin Auto Direct fs</t>
  </si>
  <si>
    <t>Sevoflurance 250</t>
  </si>
  <si>
    <t>Vacutainer Na. Sitrat</t>
  </si>
  <si>
    <t>Giemsa</t>
  </si>
  <si>
    <t>Lyse Mindray</t>
  </si>
  <si>
    <t>Foley Catheter No.24</t>
  </si>
  <si>
    <t>Trulab U (multi calibrator)</t>
  </si>
  <si>
    <t>DG Gel Sol</t>
  </si>
  <si>
    <t>Alkaline phospat FS ifcc</t>
  </si>
  <si>
    <t>Asto (Aso) latex</t>
  </si>
  <si>
    <t>Ett No. 8,0</t>
  </si>
  <si>
    <t>DAFTAR OBAT EXPIRE TAHUN 2016</t>
  </si>
  <si>
    <t>GUDANG FARMASI RUMAH SAKIT JIWA ACEH</t>
  </si>
  <si>
    <t>NAMA</t>
  </si>
  <si>
    <t>SEDIAAN</t>
  </si>
  <si>
    <t>HARGA                                          (Rp)</t>
  </si>
  <si>
    <t>SUMBER</t>
  </si>
  <si>
    <t>PIRIDOXIN 10 MG</t>
  </si>
  <si>
    <t>TABLET</t>
  </si>
  <si>
    <t>BLUD</t>
  </si>
  <si>
    <t>DEXTROSE 5%</t>
  </si>
  <si>
    <t>BOTOL</t>
  </si>
  <si>
    <t>APBA</t>
  </si>
  <si>
    <t>KETOCONAZOLE 200 MG</t>
  </si>
  <si>
    <t>FOLLEY CATHEHTER</t>
  </si>
  <si>
    <t>PCS</t>
  </si>
  <si>
    <t>ASAM FOLAT 5 MG</t>
  </si>
  <si>
    <t>LORATADINE 10 MG</t>
  </si>
  <si>
    <t>AQUABIDEST</t>
  </si>
  <si>
    <t>PIROXICAM 10 MG</t>
  </si>
  <si>
    <t>URINE BAG</t>
  </si>
  <si>
    <t>CHLORPROMAZINE</t>
  </si>
  <si>
    <t>REKAPITULASI REAGENSIA EXPIRES</t>
  </si>
  <si>
    <t>UNIT LABORATORIUM RUMAH SAKIT JIWA</t>
  </si>
  <si>
    <t>Glukosa (Labtes)</t>
  </si>
  <si>
    <t>KIT</t>
  </si>
  <si>
    <t>Cholesterol</t>
  </si>
  <si>
    <t>Creatinine (Labtes)</t>
  </si>
  <si>
    <t xml:space="preserve">Creatinine </t>
  </si>
  <si>
    <t>Ureum</t>
  </si>
  <si>
    <t>Asam Urat (Labtes)</t>
  </si>
  <si>
    <t xml:space="preserve">Asam Urat </t>
  </si>
  <si>
    <t>Total Protein (Labtes)</t>
  </si>
  <si>
    <t>Total Protein</t>
  </si>
  <si>
    <t>SGOT (Labtes)</t>
  </si>
  <si>
    <t xml:space="preserve">SGOT </t>
  </si>
  <si>
    <t>SGPT</t>
  </si>
  <si>
    <t>Albumin</t>
  </si>
  <si>
    <t>Cholesterol (Labtes)</t>
  </si>
  <si>
    <t>Bilirubin T/D</t>
  </si>
  <si>
    <t>Bilirubin Labtes</t>
  </si>
  <si>
    <t>NAMA REKENING</t>
  </si>
  <si>
    <t>NOMOR REKENING</t>
  </si>
  <si>
    <t>SALDO PER 31 DES 2016 (Rp)</t>
  </si>
  <si>
    <t>SPECIMEN</t>
  </si>
  <si>
    <t>TGL. PEMBUKAAN</t>
  </si>
  <si>
    <t>KET.</t>
  </si>
  <si>
    <t>DANA BENCANA ALAM PROV. NAD</t>
  </si>
  <si>
    <t>010.01.01.121312-3</t>
  </si>
  <si>
    <t>- CHAIRIW AS RAHMAN</t>
  </si>
  <si>
    <t>Ganti Spesimen dan tutup</t>
  </si>
  <si>
    <t>- Drs. T. FAKHRUDDIN, M.Si</t>
  </si>
  <si>
    <t>PEMDA NAD PEMBIAYAAN PLTD LUNG BATA</t>
  </si>
  <si>
    <t>010.01.02.570598-9</t>
  </si>
  <si>
    <t>- THANTAWI ISHAK</t>
  </si>
  <si>
    <t>ANGSURAN PER APBD 2002</t>
  </si>
  <si>
    <t>010.01.02.570895-4</t>
  </si>
  <si>
    <t>- THANTAWI ISHAK, SH, MM</t>
  </si>
  <si>
    <t>10 Februari 2004</t>
  </si>
  <si>
    <t>PAN Lelang WKP Panas Bumi Seulawah Aceh</t>
  </si>
  <si>
    <t>010.01.02.610009-0</t>
  </si>
  <si>
    <t>ANGSURAN PER APBD 2001</t>
  </si>
  <si>
    <t>010.01.02.570894-2</t>
  </si>
  <si>
    <t>-  THANTAWI ISHAK, SH, MM</t>
  </si>
  <si>
    <t>BANTUAN KHUSUS BENCANA ALAM KASDA</t>
  </si>
  <si>
    <t>010.01.02.571496-6</t>
  </si>
  <si>
    <t>-  HUSNI BAHRI TOB</t>
  </si>
  <si>
    <t>DANA BANTUAN KHUSUS</t>
  </si>
  <si>
    <t>010.01.02.571664-0</t>
  </si>
  <si>
    <t>BANTUAN BENCANA ALAM PEMERINTAH</t>
  </si>
  <si>
    <t>010.01.02.571497-8</t>
  </si>
  <si>
    <t>- Drs. RAZALI YUSUF</t>
  </si>
  <si>
    <t>BENPENG PEMBT BEND BELANJA BANTUAN</t>
  </si>
  <si>
    <t>010.01.02.590064-6</t>
  </si>
  <si>
    <t>-  Drs. PARADIS, M.Si</t>
  </si>
  <si>
    <t>-  EDI MAULIZA</t>
  </si>
  <si>
    <t>BEND UMUM KASDA TK I (PPN)</t>
  </si>
  <si>
    <t>010.01.02.120736-0</t>
  </si>
  <si>
    <t>-  ZAINUDDIN, SE</t>
  </si>
  <si>
    <t>GUBERNUR KDH IST ACEH</t>
  </si>
  <si>
    <t>010.01.02.570238-1</t>
  </si>
  <si>
    <t>-   H. ADI THAYEB</t>
  </si>
  <si>
    <t>REK KHUSUS DANA KLAIM JAMSOSTEK</t>
  </si>
  <si>
    <t>010.01.02.121249-6</t>
  </si>
  <si>
    <t>DANA KEAMANAN ACEH</t>
  </si>
  <si>
    <t>010.01.02.120915-9</t>
  </si>
  <si>
    <t>-  PORIAMAN SIREGAR</t>
  </si>
  <si>
    <t>REK KHUSUS PEMBERDAYA EKONOMI</t>
  </si>
  <si>
    <t>010.01.02.121200-0</t>
  </si>
  <si>
    <t>JEDA KEMANUSIAAN</t>
  </si>
  <si>
    <t>010.01.02.120985-8</t>
  </si>
  <si>
    <t>-  Ir. ADNAN HASYIM</t>
  </si>
  <si>
    <t>GUB KDH PROP DISTA</t>
  </si>
  <si>
    <t>010.01.02.120004-5</t>
  </si>
  <si>
    <t>SEKRETARIAT WILAYAH DAERAH</t>
  </si>
  <si>
    <t>010.01.02.120143-2</t>
  </si>
  <si>
    <t>-  H. HADI THAYEB</t>
  </si>
  <si>
    <t>-  MOHD. ALI</t>
  </si>
  <si>
    <t>SATKORLAK PBP PROP NAD</t>
  </si>
  <si>
    <t>010.01.02.570743-3</t>
  </si>
  <si>
    <t>-  MUKHTAR SALEH, SH</t>
  </si>
  <si>
    <t>010.01.02.570258-7</t>
  </si>
  <si>
    <t xml:space="preserve">-  PROF. DR. H. </t>
  </si>
  <si>
    <t xml:space="preserve">  SYAMSUDDIN  </t>
  </si>
  <si>
    <t xml:space="preserve">   MAHMUD</t>
  </si>
  <si>
    <t>010.01.02.120017-8</t>
  </si>
  <si>
    <t>-  H. ADI THAYEB</t>
  </si>
  <si>
    <t xml:space="preserve">Rekening-Rekening yang Baru Ditemukan </t>
  </si>
  <si>
    <r>
      <rPr>
        <sz val="10"/>
        <color rgb="FF000000"/>
        <rFont val="Times New Roman"/>
        <family val="1"/>
      </rPr>
      <t xml:space="preserve"> </t>
    </r>
    <r>
      <rPr>
        <sz val="10"/>
        <color rgb="FF000000"/>
        <rFont val="Arial"/>
        <family val="2"/>
      </rPr>
      <t>- TM. LIZAM</t>
    </r>
  </si>
  <si>
    <r>
      <t>-</t>
    </r>
    <r>
      <rPr>
        <sz val="10"/>
        <color rgb="FF000000"/>
        <rFont val="Times New Roman"/>
        <family val="1"/>
      </rPr>
      <t xml:space="preserve">  </t>
    </r>
    <r>
      <rPr>
        <sz val="10"/>
        <color rgb="FF000000"/>
        <rFont val="Arial"/>
        <family val="2"/>
      </rPr>
      <t xml:space="preserve"> Drs. TM. LIZAM</t>
    </r>
  </si>
  <si>
    <r>
      <t>-</t>
    </r>
    <r>
      <rPr>
        <sz val="10"/>
        <color rgb="FF000000"/>
        <rFont val="Times New Roman"/>
        <family val="1"/>
      </rPr>
      <t xml:space="preserve">    </t>
    </r>
    <r>
      <rPr>
        <sz val="10"/>
        <color rgb="FF000000"/>
        <rFont val="Arial"/>
        <family val="2"/>
      </rPr>
      <t>Drs. TM. LIZAM</t>
    </r>
  </si>
  <si>
    <t>(18) = (3)+(4)+(5)+(6)+(7)+(8)+(9)+(10)+(11)+(12)+(13)+(14)+(15)</t>
  </si>
  <si>
    <t>Lampiran 6a</t>
  </si>
  <si>
    <t>Lampiran 9a</t>
  </si>
  <si>
    <t>Lampiran 9b</t>
  </si>
  <si>
    <t>Lampiran 9c</t>
  </si>
  <si>
    <t>Lampiran 9d</t>
  </si>
  <si>
    <t>Lampiran 9e</t>
  </si>
  <si>
    <t>Lampiran  23</t>
  </si>
  <si>
    <t>BAGI HASIL</t>
  </si>
  <si>
    <t>JUMLAH                                                           (Rp)</t>
  </si>
  <si>
    <t>BBN-KB                               (Rp)</t>
  </si>
  <si>
    <t>PBB-KB                               (Rp)</t>
  </si>
  <si>
    <t>PAP                                                           (Rp)</t>
  </si>
  <si>
    <t>Lampiran 2a</t>
  </si>
  <si>
    <t xml:space="preserve"> BELANJA BARANG DAN JASA BLUD </t>
  </si>
  <si>
    <t>Rp.</t>
  </si>
  <si>
    <t>Belanja Makanan dan Minuman</t>
  </si>
  <si>
    <t>Belanja  Pemeliharaan</t>
  </si>
  <si>
    <t>Belanja kursus, pelatihan, sosialisasi dan bimbingan teknis PNS</t>
  </si>
  <si>
    <t>Belanja Sewa Rumah/Tempat/Gudang/Parkir</t>
  </si>
  <si>
    <t>Jasa Narasumber/ Tenaga Ahli/ Peneliti</t>
  </si>
  <si>
    <t>Belanja Jasa Pelayanan</t>
  </si>
  <si>
    <t>DANA KHUSUS PROV. NAD</t>
  </si>
  <si>
    <t>010.01.02.571437-0</t>
  </si>
  <si>
    <t>BADAN PENGELOLAAN KEUANGAN ACEH</t>
  </si>
  <si>
    <t>010.01.88.660059-5</t>
  </si>
  <si>
    <t>BPKB PROV. NAD</t>
  </si>
  <si>
    <t>010.01.02.571510-7</t>
  </si>
  <si>
    <t>GUBERNUR KEPALA DAERAH ISTIMEWA ACEH</t>
  </si>
  <si>
    <t>010.01.02.570202-6</t>
  </si>
  <si>
    <t>PBB BPHTB PROVINSI NAD</t>
  </si>
  <si>
    <t>010.01.02.120849-2</t>
  </si>
  <si>
    <t>REK KHUSUS GUBERNUR</t>
  </si>
  <si>
    <t>010.01.07.570235-5</t>
  </si>
  <si>
    <t>GUBERNUR KDH/TRAKTOR</t>
  </si>
  <si>
    <t>010.01.02.120123-2</t>
  </si>
  <si>
    <t>BLK SUB (SUMBANGAN LAIN-LAIN)</t>
  </si>
  <si>
    <t>010.01.07.570240-0</t>
  </si>
  <si>
    <t>Pimpinan LUEP KUD. Tufah Desa Blang Me Timu Kecamatan Jeunib Kabupaten Bireuen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</si>
</sst>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4">
    <numFmt numFmtId="5" formatCode="&quot;$&quot;#,##0_);\(&quot;$&quot;#,##0\)"/>
    <numFmt numFmtId="7" formatCode="&quot;$&quot;#,##0.00_);\(&quot;$&quot;#,##0.00\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&quot;Rp&quot;#,##0.00_);[Red]\(&quot;Rp&quot;#,##0.00\)"/>
    <numFmt numFmtId="165" formatCode="_(&quot;Rp&quot;* #,##0_);_(&quot;Rp&quot;* \(#,##0\);_(&quot;Rp&quot;* &quot;-&quot;_);_(@_)"/>
    <numFmt numFmtId="166" formatCode="_-* #,##0_-;\-* #,##0_-;_-* &quot;-&quot;_-;_-@_-"/>
    <numFmt numFmtId="167" formatCode="_-* #,##0.00_-;\-* #,##0.00_-;_-* &quot;-&quot;??_-;_-@_-"/>
    <numFmt numFmtId="168" formatCode="_(* #,##0.00_);_(* \(#,##0.00\);_(* &quot;-&quot;_);_(@_)"/>
    <numFmt numFmtId="169" formatCode="_(* #,##0.00_);_(* \(#,##0.00\);_(* \-_);_(@_)"/>
    <numFmt numFmtId="170" formatCode="_(* #,##0_);_(* \(#,##0\);_(* \-_);_(@_)"/>
    <numFmt numFmtId="171" formatCode="_([$€-2]* #,##0.00_);_([$€-2]* \(#,##0.00\);_([$€-2]* &quot;-&quot;??_)"/>
    <numFmt numFmtId="172" formatCode="#,##0\ ;&quot; (&quot;#,##0\);&quot; - &quot;;@\ "/>
    <numFmt numFmtId="173" formatCode="00\.00\.00\.00\.00"/>
    <numFmt numFmtId="174" formatCode="&quot;£&quot;#,##0;\-&quot;£&quot;#,##0"/>
    <numFmt numFmtId="175" formatCode="_(* #,##0.00_);_(* \(#,##0.00\);_(* \-??_);_(@_)"/>
    <numFmt numFmtId="176" formatCode="_-* #,##0_-;_-* #,##0\-;_-* \-??_-;_-@_-"/>
    <numFmt numFmtId="177" formatCode="_-* #,##0.00_-;\-* #,##0.00_-;_-* &quot;-&quot;_-;_-@_-"/>
    <numFmt numFmtId="178" formatCode="_(* #,##0.0_);_(* \(#,##0.0\);_(* &quot;-&quot;_);_(@_)"/>
    <numFmt numFmtId="179" formatCode="mmmm\ yyyy;@"/>
    <numFmt numFmtId="180" formatCode="\ mmmm\ yyyy"/>
    <numFmt numFmtId="181" formatCode="[$-421]dd\ mmmm\ yyyy;@"/>
    <numFmt numFmtId="182" formatCode="_(* #,##0.0000_);_(* \(#,##0.0000\);_(* &quot;-&quot;??_);_(@_)"/>
  </numFmts>
  <fonts count="119" x14ac:knownFonts="1">
    <font>
      <sz val="11"/>
      <color theme="1"/>
      <name val="Calibri"/>
      <family val="2"/>
      <charset val="1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"/>
      <scheme val="minor"/>
    </font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  <charset val="1"/>
    </font>
    <font>
      <sz val="10"/>
      <name val="Arial"/>
      <family val="2"/>
      <charset val="1"/>
    </font>
    <font>
      <u/>
      <sz val="11"/>
      <color theme="10"/>
      <name val="Calibri"/>
      <family val="2"/>
    </font>
    <font>
      <u/>
      <sz val="10"/>
      <color indexed="12"/>
      <name val="MS Sans Serif"/>
      <family val="2"/>
    </font>
    <font>
      <sz val="8"/>
      <color indexed="8"/>
      <name val="Arial"/>
      <family val="2"/>
    </font>
    <font>
      <sz val="10"/>
      <name val="Sylfaen"/>
      <family val="1"/>
    </font>
    <font>
      <b/>
      <sz val="11"/>
      <name val="Sylfaen"/>
      <family val="1"/>
    </font>
    <font>
      <sz val="8"/>
      <name val="Sylfaen"/>
      <family val="1"/>
    </font>
    <font>
      <b/>
      <sz val="10"/>
      <name val="Sylfaen"/>
      <family val="1"/>
    </font>
    <font>
      <sz val="11"/>
      <color indexed="8"/>
      <name val="Calibri"/>
      <family val="2"/>
    </font>
    <font>
      <sz val="11"/>
      <color indexed="9"/>
      <name val="Calibri"/>
      <family val="2"/>
      <charset val="1"/>
    </font>
    <font>
      <sz val="11"/>
      <color indexed="9"/>
      <name val="Calibri"/>
      <family val="2"/>
    </font>
    <font>
      <sz val="11"/>
      <color indexed="20"/>
      <name val="Calibri"/>
      <family val="2"/>
      <charset val="1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52"/>
      <name val="Calibri"/>
      <family val="2"/>
      <charset val="1"/>
    </font>
    <font>
      <b/>
      <sz val="11"/>
      <color indexed="9"/>
      <name val="Calibri"/>
      <family val="2"/>
    </font>
    <font>
      <b/>
      <sz val="11"/>
      <color indexed="9"/>
      <name val="Calibri"/>
      <family val="2"/>
      <charset val="1"/>
    </font>
    <font>
      <i/>
      <sz val="11"/>
      <color indexed="23"/>
      <name val="Calibri"/>
      <family val="2"/>
      <charset val="1"/>
    </font>
    <font>
      <i/>
      <sz val="11"/>
      <color indexed="23"/>
      <name val="Calibri"/>
      <family val="2"/>
    </font>
    <font>
      <sz val="11"/>
      <color indexed="17"/>
      <name val="Calibri"/>
      <family val="2"/>
      <charset val="1"/>
    </font>
    <font>
      <sz val="11"/>
      <color indexed="17"/>
      <name val="Calibri"/>
      <family val="2"/>
    </font>
    <font>
      <b/>
      <sz val="15"/>
      <color indexed="56"/>
      <name val="Calibri"/>
      <family val="2"/>
      <charset val="1"/>
    </font>
    <font>
      <b/>
      <sz val="15"/>
      <color indexed="56"/>
      <name val="Calibri"/>
      <family val="2"/>
    </font>
    <font>
      <b/>
      <sz val="15"/>
      <color indexed="62"/>
      <name val="Calibri"/>
      <family val="2"/>
      <charset val="1"/>
    </font>
    <font>
      <b/>
      <sz val="13"/>
      <color indexed="56"/>
      <name val="Calibri"/>
      <family val="2"/>
      <charset val="1"/>
    </font>
    <font>
      <b/>
      <sz val="13"/>
      <color indexed="56"/>
      <name val="Calibri"/>
      <family val="2"/>
    </font>
    <font>
      <b/>
      <sz val="13"/>
      <color indexed="62"/>
      <name val="Calibri"/>
      <family val="2"/>
      <charset val="1"/>
    </font>
    <font>
      <b/>
      <sz val="11"/>
      <color indexed="56"/>
      <name val="Calibri"/>
      <family val="2"/>
      <charset val="1"/>
    </font>
    <font>
      <b/>
      <sz val="11"/>
      <color indexed="56"/>
      <name val="Calibri"/>
      <family val="2"/>
    </font>
    <font>
      <b/>
      <sz val="11"/>
      <color indexed="62"/>
      <name val="Calibri"/>
      <family val="2"/>
      <charset val="1"/>
    </font>
    <font>
      <u/>
      <sz val="10"/>
      <color theme="10"/>
      <name val="Arial"/>
      <family val="2"/>
    </font>
    <font>
      <u/>
      <sz val="10"/>
      <color indexed="12"/>
      <name val="Arial"/>
      <family val="2"/>
    </font>
    <font>
      <u/>
      <sz val="8.5"/>
      <color theme="10"/>
      <name val="Arial"/>
      <family val="2"/>
    </font>
    <font>
      <sz val="11"/>
      <color indexed="62"/>
      <name val="Calibri"/>
      <family val="2"/>
    </font>
    <font>
      <sz val="11"/>
      <color indexed="62"/>
      <name val="Calibri"/>
      <family val="2"/>
      <charset val="1"/>
    </font>
    <font>
      <sz val="11"/>
      <color indexed="52"/>
      <name val="Calibri"/>
      <family val="2"/>
      <charset val="1"/>
    </font>
    <font>
      <sz val="11"/>
      <color indexed="52"/>
      <name val="Calibri"/>
      <family val="2"/>
    </font>
    <font>
      <sz val="11"/>
      <color indexed="60"/>
      <name val="Calibri"/>
      <family val="2"/>
      <charset val="1"/>
    </font>
    <font>
      <sz val="11"/>
      <color indexed="60"/>
      <name val="Calibri"/>
      <family val="2"/>
    </font>
    <font>
      <sz val="11"/>
      <name val="Tahoma"/>
      <family val="2"/>
    </font>
    <font>
      <sz val="12"/>
      <name val="Arial"/>
      <family val="2"/>
    </font>
    <font>
      <sz val="12"/>
      <name val="Times New Roman"/>
      <family val="1"/>
    </font>
    <font>
      <b/>
      <sz val="11"/>
      <color indexed="63"/>
      <name val="Calibri"/>
      <family val="2"/>
    </font>
    <font>
      <b/>
      <sz val="11"/>
      <color indexed="63"/>
      <name val="Calibri"/>
      <family val="2"/>
      <charset val="1"/>
    </font>
    <font>
      <sz val="10"/>
      <color indexed="8"/>
      <name val="Arial"/>
      <family val="2"/>
    </font>
    <font>
      <sz val="8"/>
      <color rgb="FF000000"/>
      <name val="Arial"/>
      <family val="2"/>
    </font>
    <font>
      <b/>
      <sz val="18"/>
      <color indexed="56"/>
      <name val="Cambria"/>
      <family val="2"/>
      <charset val="1"/>
    </font>
    <font>
      <b/>
      <sz val="18"/>
      <color indexed="56"/>
      <name val="Cambria"/>
      <family val="1"/>
    </font>
    <font>
      <b/>
      <sz val="18"/>
      <color indexed="56"/>
      <name val="Cambria"/>
      <family val="2"/>
    </font>
    <font>
      <b/>
      <sz val="18"/>
      <color indexed="62"/>
      <name val="Cambria"/>
      <family val="2"/>
      <charset val="1"/>
    </font>
    <font>
      <b/>
      <sz val="11"/>
      <color indexed="8"/>
      <name val="Calibri"/>
      <family val="2"/>
    </font>
    <font>
      <b/>
      <sz val="11"/>
      <color indexed="8"/>
      <name val="Calibri"/>
      <family val="2"/>
      <charset val="1"/>
    </font>
    <font>
      <sz val="11"/>
      <color indexed="10"/>
      <name val="Calibri"/>
      <family val="2"/>
      <charset val="1"/>
    </font>
    <font>
      <sz val="11"/>
      <color indexed="10"/>
      <name val="Calibri"/>
      <family val="2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i/>
      <sz val="11"/>
      <color theme="1"/>
      <name val="Times New Roman"/>
      <family val="1"/>
    </font>
    <font>
      <sz val="11"/>
      <color theme="1"/>
      <name val="Sylfaen"/>
      <family val="2"/>
      <charset val="1"/>
    </font>
    <font>
      <sz val="10"/>
      <color theme="1"/>
      <name val="Trebuchet MS"/>
      <family val="2"/>
      <charset val="1"/>
    </font>
    <font>
      <sz val="9"/>
      <color theme="1"/>
      <name val="Sylfaen"/>
      <family val="1"/>
    </font>
    <font>
      <i/>
      <sz val="9"/>
      <color theme="1"/>
      <name val="Sylfaen"/>
      <family val="1"/>
    </font>
    <font>
      <b/>
      <sz val="11"/>
      <color theme="1"/>
      <name val="Sylfaen"/>
      <family val="1"/>
    </font>
    <font>
      <b/>
      <sz val="10"/>
      <color theme="1"/>
      <name val="Sylfaen"/>
      <family val="1"/>
    </font>
    <font>
      <b/>
      <sz val="12"/>
      <color theme="1"/>
      <name val="Sylfaen"/>
      <family val="1"/>
    </font>
    <font>
      <b/>
      <sz val="11"/>
      <color rgb="FF000000"/>
      <name val="Sylfaen"/>
      <family val="1"/>
    </font>
    <font>
      <sz val="11"/>
      <color theme="1"/>
      <name val="Sylfaen"/>
      <family val="1"/>
    </font>
    <font>
      <sz val="11"/>
      <color rgb="FF000000"/>
      <name val="Sylfaen"/>
      <family val="1"/>
    </font>
    <font>
      <b/>
      <sz val="14"/>
      <color theme="1"/>
      <name val="Sylfaen"/>
      <family val="1"/>
    </font>
    <font>
      <b/>
      <sz val="9"/>
      <color theme="1"/>
      <name val="Sylfaen"/>
      <family val="1"/>
    </font>
    <font>
      <i/>
      <sz val="11"/>
      <color theme="1"/>
      <name val="Sylfaen"/>
      <family val="1"/>
    </font>
    <font>
      <b/>
      <sz val="13"/>
      <color theme="1"/>
      <name val="Sylfaen"/>
      <family val="1"/>
    </font>
    <font>
      <b/>
      <sz val="9"/>
      <name val="Sylfaen"/>
      <family val="1"/>
    </font>
    <font>
      <sz val="9"/>
      <name val="Sylfaen"/>
      <family val="1"/>
    </font>
    <font>
      <sz val="11"/>
      <name val="Sylfaen"/>
      <family val="1"/>
    </font>
    <font>
      <i/>
      <sz val="11"/>
      <name val="Sylfaen"/>
      <family val="1"/>
    </font>
    <font>
      <sz val="8"/>
      <color theme="1"/>
      <name val="Sylfaen"/>
      <family val="1"/>
    </font>
    <font>
      <b/>
      <sz val="7"/>
      <color theme="1"/>
      <name val="Sylfaen"/>
      <family val="1"/>
    </font>
    <font>
      <sz val="7"/>
      <color theme="1"/>
      <name val="Sylfaen"/>
      <family val="1"/>
    </font>
    <font>
      <b/>
      <sz val="8"/>
      <color theme="1"/>
      <name val="Sylfaen"/>
      <family val="1"/>
    </font>
    <font>
      <b/>
      <sz val="12"/>
      <name val="Sylfaen"/>
      <family val="1"/>
    </font>
    <font>
      <i/>
      <sz val="10"/>
      <color theme="1"/>
      <name val="Sylfaen"/>
      <family val="1"/>
    </font>
    <font>
      <sz val="10"/>
      <color theme="1"/>
      <name val="Sylfaen"/>
      <family val="1"/>
    </font>
    <font>
      <sz val="9"/>
      <color rgb="FFFF0000"/>
      <name val="Sylfaen"/>
      <family val="1"/>
    </font>
    <font>
      <b/>
      <sz val="16"/>
      <color theme="1"/>
      <name val="Sylfaen"/>
      <family val="1"/>
    </font>
    <font>
      <b/>
      <sz val="9"/>
      <color rgb="FF000066"/>
      <name val="Trebuchet MS"/>
      <family val="2"/>
    </font>
    <font>
      <sz val="12"/>
      <color theme="1"/>
      <name val="Sylfaen"/>
      <family val="1"/>
    </font>
    <font>
      <sz val="12"/>
      <color rgb="FFFF0000"/>
      <name val="Sylfaen"/>
      <family val="1"/>
    </font>
    <font>
      <sz val="12"/>
      <name val="Sylfaen"/>
      <family val="1"/>
    </font>
    <font>
      <b/>
      <sz val="14"/>
      <name val="Sylfaen"/>
      <family val="1"/>
    </font>
    <font>
      <i/>
      <sz val="12"/>
      <color theme="1"/>
      <name val="Sylfaen"/>
      <family val="1"/>
    </font>
    <font>
      <sz val="12"/>
      <color rgb="FF000000"/>
      <name val="Sylfaen"/>
      <family val="1"/>
    </font>
    <font>
      <b/>
      <sz val="15"/>
      <color theme="1"/>
      <name val="Sylfaen"/>
      <family val="1"/>
    </font>
    <font>
      <sz val="11.5"/>
      <color theme="1"/>
      <name val="Sylfaen"/>
      <family val="1"/>
    </font>
    <font>
      <b/>
      <sz val="11.5"/>
      <color theme="1"/>
      <name val="Sylfaen"/>
      <family val="1"/>
    </font>
    <font>
      <sz val="10.5"/>
      <color theme="1"/>
      <name val="Sylfaen"/>
      <family val="1"/>
    </font>
    <font>
      <b/>
      <sz val="10.5"/>
      <color theme="1"/>
      <name val="Sylfaen"/>
      <family val="1"/>
    </font>
    <font>
      <b/>
      <sz val="18"/>
      <color rgb="FF000000"/>
      <name val="Sylfaen"/>
      <family val="1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sz val="10"/>
      <color rgb="FF000000"/>
      <name val="Sylfaen"/>
      <family val="1"/>
    </font>
    <font>
      <sz val="10"/>
      <color rgb="FF000000"/>
      <name val="Times New Roman"/>
      <family val="1"/>
    </font>
    <font>
      <sz val="18"/>
      <color theme="1"/>
      <name val="Sylfaen"/>
      <family val="1"/>
    </font>
    <font>
      <sz val="12"/>
      <color indexed="8"/>
      <name val="Sylfaen"/>
      <family val="1"/>
    </font>
    <font>
      <i/>
      <sz val="9"/>
      <color rgb="FF000000"/>
      <name val="Sylfaen"/>
      <family val="1"/>
    </font>
    <font>
      <i/>
      <sz val="12"/>
      <name val="Sylfaen"/>
      <family val="1"/>
    </font>
    <font>
      <b/>
      <u/>
      <sz val="9"/>
      <name val="Sylfaen"/>
      <family val="1"/>
    </font>
    <font>
      <b/>
      <sz val="9"/>
      <color rgb="FF000000"/>
      <name val="Sylfaen"/>
      <family val="1"/>
    </font>
    <font>
      <sz val="9"/>
      <color rgb="FF000000"/>
      <name val="Sylfaen"/>
      <family val="1"/>
    </font>
    <font>
      <sz val="9"/>
      <color indexed="8"/>
      <name val="Sylfaen"/>
      <family val="1"/>
    </font>
    <font>
      <b/>
      <sz val="9"/>
      <color indexed="8"/>
      <name val="Sylfaen"/>
      <family val="1"/>
    </font>
    <font>
      <b/>
      <sz val="18"/>
      <color theme="1"/>
      <name val="Sylfaen"/>
      <family val="1"/>
    </font>
  </fonts>
  <fills count="7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indexed="9"/>
      </patternFill>
    </fill>
    <fill>
      <patternFill patternType="solid">
        <fgColor indexed="31"/>
      </patternFill>
    </fill>
    <fill>
      <patternFill patternType="solid">
        <fgColor indexed="31"/>
        <bgColor indexed="22"/>
      </patternFill>
    </fill>
    <fill>
      <patternFill patternType="solid">
        <fgColor indexed="31"/>
        <bgColor indexed="64"/>
      </patternFill>
    </fill>
    <fill>
      <patternFill patternType="solid">
        <fgColor indexed="45"/>
      </patternFill>
    </fill>
    <fill>
      <patternFill patternType="solid">
        <fgColor indexed="45"/>
        <bgColor indexed="29"/>
      </patternFill>
    </fill>
    <fill>
      <patternFill patternType="solid">
        <fgColor indexed="45"/>
        <bgColor indexed="64"/>
      </patternFill>
    </fill>
    <fill>
      <patternFill patternType="solid">
        <fgColor indexed="47"/>
      </patternFill>
    </fill>
    <fill>
      <patternFill patternType="solid">
        <fgColor indexed="42"/>
      </patternFill>
    </fill>
    <fill>
      <patternFill patternType="solid">
        <fgColor indexed="42"/>
        <bgColor indexed="27"/>
      </patternFill>
    </fill>
    <fill>
      <patternFill patternType="solid">
        <fgColor indexed="42"/>
        <bgColor indexed="64"/>
      </patternFill>
    </fill>
    <fill>
      <patternFill patternType="solid">
        <fgColor indexed="26"/>
      </patternFill>
    </fill>
    <fill>
      <patternFill patternType="solid">
        <fgColor indexed="46"/>
      </patternFill>
    </fill>
    <fill>
      <patternFill patternType="solid">
        <fgColor indexed="46"/>
        <bgColor indexed="24"/>
      </patternFill>
    </fill>
    <fill>
      <patternFill patternType="solid">
        <fgColor indexed="46"/>
        <bgColor indexed="64"/>
      </patternFill>
    </fill>
    <fill>
      <patternFill patternType="solid">
        <fgColor indexed="27"/>
      </patternFill>
    </fill>
    <fill>
      <patternFill patternType="solid">
        <fgColor indexed="27"/>
        <bgColor indexed="41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22"/>
      </patternFill>
    </fill>
    <fill>
      <patternFill patternType="solid">
        <fgColor indexed="47"/>
        <bgColor indexed="64"/>
      </patternFill>
    </fill>
    <fill>
      <patternFill patternType="solid">
        <fgColor indexed="44"/>
      </patternFill>
    </fill>
    <fill>
      <patternFill patternType="solid">
        <fgColor indexed="44"/>
        <bgColor indexed="31"/>
      </patternFill>
    </fill>
    <fill>
      <patternFill patternType="solid">
        <fgColor indexed="44"/>
        <bgColor indexed="64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29"/>
        <bgColor indexed="45"/>
      </patternFill>
    </fill>
    <fill>
      <patternFill patternType="solid">
        <fgColor indexed="29"/>
        <bgColor indexed="64"/>
      </patternFill>
    </fill>
    <fill>
      <patternFill patternType="solid">
        <fgColor indexed="11"/>
      </patternFill>
    </fill>
    <fill>
      <patternFill patternType="solid">
        <fgColor indexed="11"/>
        <bgColor indexed="49"/>
      </patternFill>
    </fill>
    <fill>
      <patternFill patternType="solid">
        <fgColor indexed="11"/>
        <bgColor indexed="64"/>
      </patternFill>
    </fill>
    <fill>
      <patternFill patternType="solid">
        <fgColor indexed="43"/>
      </patternFill>
    </fill>
    <fill>
      <patternFill patternType="solid">
        <fgColor indexed="51"/>
      </patternFill>
    </fill>
    <fill>
      <patternFill patternType="solid">
        <fgColor indexed="51"/>
        <bgColor indexed="13"/>
      </patternFill>
    </fill>
    <fill>
      <patternFill patternType="solid">
        <fgColor indexed="51"/>
        <bgColor indexed="64"/>
      </patternFill>
    </fill>
    <fill>
      <patternFill patternType="solid">
        <fgColor indexed="30"/>
      </patternFill>
    </fill>
    <fill>
      <patternFill patternType="solid">
        <fgColor indexed="30"/>
        <bgColor indexed="21"/>
      </patternFill>
    </fill>
    <fill>
      <patternFill patternType="solid">
        <fgColor indexed="30"/>
        <bgColor indexed="64"/>
      </patternFill>
    </fill>
    <fill>
      <patternFill patternType="solid">
        <fgColor indexed="49"/>
      </patternFill>
    </fill>
    <fill>
      <patternFill patternType="solid">
        <fgColor indexed="36"/>
      </patternFill>
    </fill>
    <fill>
      <patternFill patternType="solid">
        <fgColor indexed="20"/>
        <bgColor indexed="36"/>
      </patternFill>
    </fill>
    <fill>
      <patternFill patternType="solid">
        <fgColor indexed="36"/>
        <bgColor indexed="64"/>
      </patternFill>
    </fill>
    <fill>
      <patternFill patternType="solid">
        <fgColor indexed="49"/>
        <bgColor indexed="40"/>
      </patternFill>
    </fill>
    <fill>
      <patternFill patternType="solid">
        <fgColor indexed="49"/>
        <bgColor indexed="64"/>
      </patternFill>
    </fill>
    <fill>
      <patternFill patternType="solid">
        <fgColor indexed="52"/>
      </patternFill>
    </fill>
    <fill>
      <patternFill patternType="solid">
        <fgColor indexed="52"/>
        <bgColor indexed="51"/>
      </patternFill>
    </fill>
    <fill>
      <patternFill patternType="solid">
        <fgColor indexed="52"/>
        <bgColor indexed="64"/>
      </patternFill>
    </fill>
    <fill>
      <patternFill patternType="solid">
        <fgColor indexed="62"/>
      </patternFill>
    </fill>
    <fill>
      <patternFill patternType="solid">
        <fgColor indexed="62"/>
        <bgColor indexed="56"/>
      </patternFill>
    </fill>
    <fill>
      <patternFill patternType="solid">
        <fgColor indexed="62"/>
        <bgColor indexed="64"/>
      </patternFill>
    </fill>
    <fill>
      <patternFill patternType="solid">
        <fgColor indexed="10"/>
      </patternFill>
    </fill>
    <fill>
      <patternFill patternType="solid">
        <fgColor indexed="10"/>
        <bgColor indexed="60"/>
      </patternFill>
    </fill>
    <fill>
      <patternFill patternType="solid">
        <fgColor indexed="10"/>
        <bgColor indexed="64"/>
      </patternFill>
    </fill>
    <fill>
      <patternFill patternType="solid">
        <fgColor indexed="57"/>
      </patternFill>
    </fill>
    <fill>
      <patternFill patternType="solid">
        <fgColor indexed="57"/>
        <bgColor indexed="21"/>
      </patternFill>
    </fill>
    <fill>
      <patternFill patternType="solid">
        <fgColor indexed="57"/>
        <bgColor indexed="64"/>
      </patternFill>
    </fill>
    <fill>
      <patternFill patternType="solid">
        <fgColor indexed="54"/>
      </patternFill>
    </fill>
    <fill>
      <patternFill patternType="solid">
        <fgColor indexed="53"/>
      </patternFill>
    </fill>
    <fill>
      <patternFill patternType="solid">
        <fgColor indexed="53"/>
        <bgColor indexed="52"/>
      </patternFill>
    </fill>
    <fill>
      <patternFill patternType="solid">
        <fgColor indexed="53"/>
        <bgColor indexed="64"/>
      </patternFill>
    </fill>
    <fill>
      <patternFill patternType="solid">
        <fgColor indexed="22"/>
        <bgColor indexed="31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55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9"/>
      </patternFill>
    </fill>
    <fill>
      <patternFill patternType="solid">
        <fgColor indexed="2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FF"/>
        <bgColor rgb="FF000000"/>
      </patternFill>
    </fill>
  </fills>
  <borders count="7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medium">
        <color auto="1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medium">
        <color auto="1"/>
      </right>
      <top/>
      <bottom style="hair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auto="1"/>
      </left>
      <right/>
      <top style="hair">
        <color auto="1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</borders>
  <cellStyleXfs count="1819">
    <xf numFmtId="0" fontId="0" fillId="0" borderId="0"/>
    <xf numFmtId="41" fontId="3" fillId="0" borderId="0" applyFont="0" applyFill="0" applyBorder="0" applyAlignment="0" applyProtection="0"/>
    <xf numFmtId="0" fontId="5" fillId="0" borderId="0"/>
    <xf numFmtId="41" fontId="6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7" fillId="0" borderId="0" applyFont="0" applyFill="0" applyBorder="0" applyAlignment="0" applyProtection="0"/>
    <xf numFmtId="41" fontId="7" fillId="0" borderId="0" applyFont="0" applyFill="0" applyBorder="0" applyAlignment="0" applyProtection="0"/>
    <xf numFmtId="169" fontId="8" fillId="0" borderId="0" applyFill="0" applyBorder="0" applyAlignment="0" applyProtection="0"/>
    <xf numFmtId="169" fontId="8" fillId="0" borderId="0" applyFill="0" applyBorder="0" applyAlignment="0" applyProtection="0"/>
    <xf numFmtId="41" fontId="5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8" fillId="0" borderId="0" applyFill="0" applyBorder="0" applyAlignment="0" applyProtection="0"/>
    <xf numFmtId="170" fontId="8" fillId="0" borderId="0" applyFill="0" applyBorder="0" applyAlignment="0" applyProtection="0"/>
    <xf numFmtId="44" fontId="6" fillId="0" borderId="0" applyFont="0" applyFill="0" applyBorder="0" applyAlignment="0" applyProtection="0"/>
    <xf numFmtId="171" fontId="6" fillId="0" borderId="0" applyFont="0" applyFill="0" applyBorder="0" applyAlignment="0" applyProtection="0"/>
    <xf numFmtId="0" fontId="9" fillId="0" borderId="0" applyNumberFormat="0" applyFill="0" applyBorder="0" applyAlignment="0" applyProtection="0">
      <alignment vertical="top"/>
      <protection locked="0"/>
    </xf>
    <xf numFmtId="0" fontId="10" fillId="0" borderId="0" applyNumberFormat="0" applyFill="0" applyBorder="0" applyAlignment="0" applyProtection="0"/>
    <xf numFmtId="0" fontId="6" fillId="0" borderId="0"/>
    <xf numFmtId="0" fontId="6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5" fillId="0" borderId="0"/>
    <xf numFmtId="9" fontId="6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11" fillId="3" borderId="0">
      <alignment horizontal="left" vertical="top"/>
    </xf>
    <xf numFmtId="0" fontId="6" fillId="0" borderId="0"/>
    <xf numFmtId="41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6" fillId="0" borderId="0"/>
    <xf numFmtId="0" fontId="6" fillId="0" borderId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16" fillId="6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16" fillId="6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16" fillId="4" borderId="0" applyNumberFormat="0" applyBorder="0" applyAlignment="0" applyProtection="0"/>
    <xf numFmtId="0" fontId="7" fillId="3" borderId="0" applyNumberFormat="0" applyBorder="0" applyAlignment="0" applyProtection="0"/>
    <xf numFmtId="0" fontId="16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16" fillId="9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16" fillId="9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16" fillId="7" borderId="0" applyNumberFormat="0" applyBorder="0" applyAlignment="0" applyProtection="0"/>
    <xf numFmtId="0" fontId="7" fillId="10" borderId="0" applyNumberFormat="0" applyBorder="0" applyAlignment="0" applyProtection="0"/>
    <xf numFmtId="0" fontId="16" fillId="9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16" fillId="13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2" borderId="0" applyNumberFormat="0" applyBorder="0" applyAlignment="0" applyProtection="0"/>
    <xf numFmtId="0" fontId="16" fillId="13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2" borderId="0" applyNumberFormat="0" applyBorder="0" applyAlignment="0" applyProtection="0"/>
    <xf numFmtId="0" fontId="16" fillId="11" borderId="0" applyNumberFormat="0" applyBorder="0" applyAlignment="0" applyProtection="0"/>
    <xf numFmtId="0" fontId="7" fillId="14" borderId="0" applyNumberFormat="0" applyBorder="0" applyAlignment="0" applyProtection="0"/>
    <xf numFmtId="0" fontId="16" fillId="13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16" fillId="17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16" fillId="17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16" fillId="15" borderId="0" applyNumberFormat="0" applyBorder="0" applyAlignment="0" applyProtection="0"/>
    <xf numFmtId="0" fontId="7" fillId="3" borderId="0" applyNumberFormat="0" applyBorder="0" applyAlignment="0" applyProtection="0"/>
    <xf numFmtId="0" fontId="16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16" fillId="20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16" fillId="20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16" fillId="18" borderId="0" applyNumberFormat="0" applyBorder="0" applyAlignment="0" applyProtection="0"/>
    <xf numFmtId="0" fontId="16" fillId="2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16" fillId="22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21" borderId="0" applyNumberFormat="0" applyBorder="0" applyAlignment="0" applyProtection="0"/>
    <xf numFmtId="0" fontId="16" fillId="22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21" borderId="0" applyNumberFormat="0" applyBorder="0" applyAlignment="0" applyProtection="0"/>
    <xf numFmtId="0" fontId="16" fillId="10" borderId="0" applyNumberFormat="0" applyBorder="0" applyAlignment="0" applyProtection="0"/>
    <xf numFmtId="0" fontId="16" fillId="22" borderId="0" applyNumberFormat="0" applyBorder="0" applyAlignment="0" applyProtection="0"/>
    <xf numFmtId="0" fontId="7" fillId="23" borderId="0" applyNumberFormat="0" applyBorder="0" applyAlignment="0" applyProtection="0"/>
    <xf numFmtId="0" fontId="7" fillId="23" borderId="0" applyNumberFormat="0" applyBorder="0" applyAlignment="0" applyProtection="0"/>
    <xf numFmtId="0" fontId="7" fillId="24" borderId="0" applyNumberFormat="0" applyBorder="0" applyAlignment="0" applyProtection="0"/>
    <xf numFmtId="0" fontId="7" fillId="24" borderId="0" applyNumberFormat="0" applyBorder="0" applyAlignment="0" applyProtection="0"/>
    <xf numFmtId="0" fontId="7" fillId="24" borderId="0" applyNumberFormat="0" applyBorder="0" applyAlignment="0" applyProtection="0"/>
    <xf numFmtId="0" fontId="7" fillId="24" borderId="0" applyNumberFormat="0" applyBorder="0" applyAlignment="0" applyProtection="0"/>
    <xf numFmtId="0" fontId="7" fillId="24" borderId="0" applyNumberFormat="0" applyBorder="0" applyAlignment="0" applyProtection="0"/>
    <xf numFmtId="0" fontId="16" fillId="25" borderId="0" applyNumberFormat="0" applyBorder="0" applyAlignment="0" applyProtection="0"/>
    <xf numFmtId="0" fontId="7" fillId="23" borderId="0" applyNumberFormat="0" applyBorder="0" applyAlignment="0" applyProtection="0"/>
    <xf numFmtId="0" fontId="7" fillId="23" borderId="0" applyNumberFormat="0" applyBorder="0" applyAlignment="0" applyProtection="0"/>
    <xf numFmtId="0" fontId="7" fillId="24" borderId="0" applyNumberFormat="0" applyBorder="0" applyAlignment="0" applyProtection="0"/>
    <xf numFmtId="0" fontId="16" fillId="25" borderId="0" applyNumberFormat="0" applyBorder="0" applyAlignment="0" applyProtection="0"/>
    <xf numFmtId="0" fontId="7" fillId="23" borderId="0" applyNumberFormat="0" applyBorder="0" applyAlignment="0" applyProtection="0"/>
    <xf numFmtId="0" fontId="7" fillId="23" borderId="0" applyNumberFormat="0" applyBorder="0" applyAlignment="0" applyProtection="0"/>
    <xf numFmtId="0" fontId="7" fillId="23" borderId="0" applyNumberFormat="0" applyBorder="0" applyAlignment="0" applyProtection="0"/>
    <xf numFmtId="0" fontId="7" fillId="24" borderId="0" applyNumberFormat="0" applyBorder="0" applyAlignment="0" applyProtection="0"/>
    <xf numFmtId="0" fontId="16" fillId="23" borderId="0" applyNumberFormat="0" applyBorder="0" applyAlignment="0" applyProtection="0"/>
    <xf numFmtId="0" fontId="7" fillId="26" borderId="0" applyNumberFormat="0" applyBorder="0" applyAlignment="0" applyProtection="0"/>
    <xf numFmtId="0" fontId="16" fillId="25" borderId="0" applyNumberFormat="0" applyBorder="0" applyAlignment="0" applyProtection="0"/>
    <xf numFmtId="0" fontId="7" fillId="27" borderId="0" applyNumberFormat="0" applyBorder="0" applyAlignment="0" applyProtection="0"/>
    <xf numFmtId="0" fontId="7" fillId="27" borderId="0" applyNumberFormat="0" applyBorder="0" applyAlignment="0" applyProtection="0"/>
    <xf numFmtId="0" fontId="7" fillId="28" borderId="0" applyNumberFormat="0" applyBorder="0" applyAlignment="0" applyProtection="0"/>
    <xf numFmtId="0" fontId="7" fillId="28" borderId="0" applyNumberFormat="0" applyBorder="0" applyAlignment="0" applyProtection="0"/>
    <xf numFmtId="0" fontId="7" fillId="28" borderId="0" applyNumberFormat="0" applyBorder="0" applyAlignment="0" applyProtection="0"/>
    <xf numFmtId="0" fontId="7" fillId="28" borderId="0" applyNumberFormat="0" applyBorder="0" applyAlignment="0" applyProtection="0"/>
    <xf numFmtId="0" fontId="7" fillId="28" borderId="0" applyNumberFormat="0" applyBorder="0" applyAlignment="0" applyProtection="0"/>
    <xf numFmtId="0" fontId="16" fillId="29" borderId="0" applyNumberFormat="0" applyBorder="0" applyAlignment="0" applyProtection="0"/>
    <xf numFmtId="0" fontId="7" fillId="27" borderId="0" applyNumberFormat="0" applyBorder="0" applyAlignment="0" applyProtection="0"/>
    <xf numFmtId="0" fontId="7" fillId="27" borderId="0" applyNumberFormat="0" applyBorder="0" applyAlignment="0" applyProtection="0"/>
    <xf numFmtId="0" fontId="7" fillId="28" borderId="0" applyNumberFormat="0" applyBorder="0" applyAlignment="0" applyProtection="0"/>
    <xf numFmtId="0" fontId="16" fillId="29" borderId="0" applyNumberFormat="0" applyBorder="0" applyAlignment="0" applyProtection="0"/>
    <xf numFmtId="0" fontId="7" fillId="27" borderId="0" applyNumberFormat="0" applyBorder="0" applyAlignment="0" applyProtection="0"/>
    <xf numFmtId="0" fontId="7" fillId="27" borderId="0" applyNumberFormat="0" applyBorder="0" applyAlignment="0" applyProtection="0"/>
    <xf numFmtId="0" fontId="7" fillId="27" borderId="0" applyNumberFormat="0" applyBorder="0" applyAlignment="0" applyProtection="0"/>
    <xf numFmtId="0" fontId="7" fillId="28" borderId="0" applyNumberFormat="0" applyBorder="0" applyAlignment="0" applyProtection="0"/>
    <xf numFmtId="0" fontId="16" fillId="27" borderId="0" applyNumberFormat="0" applyBorder="0" applyAlignment="0" applyProtection="0"/>
    <xf numFmtId="0" fontId="16" fillId="29" borderId="0" applyNumberFormat="0" applyBorder="0" applyAlignment="0" applyProtection="0"/>
    <xf numFmtId="0" fontId="7" fillId="30" borderId="0" applyNumberFormat="0" applyBorder="0" applyAlignment="0" applyProtection="0"/>
    <xf numFmtId="0" fontId="7" fillId="30" borderId="0" applyNumberFormat="0" applyBorder="0" applyAlignment="0" applyProtection="0"/>
    <xf numFmtId="0" fontId="7" fillId="31" borderId="0" applyNumberFormat="0" applyBorder="0" applyAlignment="0" applyProtection="0"/>
    <xf numFmtId="0" fontId="7" fillId="31" borderId="0" applyNumberFormat="0" applyBorder="0" applyAlignment="0" applyProtection="0"/>
    <xf numFmtId="0" fontId="7" fillId="31" borderId="0" applyNumberFormat="0" applyBorder="0" applyAlignment="0" applyProtection="0"/>
    <xf numFmtId="0" fontId="7" fillId="31" borderId="0" applyNumberFormat="0" applyBorder="0" applyAlignment="0" applyProtection="0"/>
    <xf numFmtId="0" fontId="7" fillId="31" borderId="0" applyNumberFormat="0" applyBorder="0" applyAlignment="0" applyProtection="0"/>
    <xf numFmtId="0" fontId="16" fillId="32" borderId="0" applyNumberFormat="0" applyBorder="0" applyAlignment="0" applyProtection="0"/>
    <xf numFmtId="0" fontId="7" fillId="30" borderId="0" applyNumberFormat="0" applyBorder="0" applyAlignment="0" applyProtection="0"/>
    <xf numFmtId="0" fontId="7" fillId="30" borderId="0" applyNumberFormat="0" applyBorder="0" applyAlignment="0" applyProtection="0"/>
    <xf numFmtId="0" fontId="7" fillId="31" borderId="0" applyNumberFormat="0" applyBorder="0" applyAlignment="0" applyProtection="0"/>
    <xf numFmtId="0" fontId="16" fillId="32" borderId="0" applyNumberFormat="0" applyBorder="0" applyAlignment="0" applyProtection="0"/>
    <xf numFmtId="0" fontId="7" fillId="30" borderId="0" applyNumberFormat="0" applyBorder="0" applyAlignment="0" applyProtection="0"/>
    <xf numFmtId="0" fontId="7" fillId="30" borderId="0" applyNumberFormat="0" applyBorder="0" applyAlignment="0" applyProtection="0"/>
    <xf numFmtId="0" fontId="7" fillId="30" borderId="0" applyNumberFormat="0" applyBorder="0" applyAlignment="0" applyProtection="0"/>
    <xf numFmtId="0" fontId="7" fillId="31" borderId="0" applyNumberFormat="0" applyBorder="0" applyAlignment="0" applyProtection="0"/>
    <xf numFmtId="0" fontId="16" fillId="30" borderId="0" applyNumberFormat="0" applyBorder="0" applyAlignment="0" applyProtection="0"/>
    <xf numFmtId="0" fontId="7" fillId="33" borderId="0" applyNumberFormat="0" applyBorder="0" applyAlignment="0" applyProtection="0"/>
    <xf numFmtId="0" fontId="16" fillId="32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16" fillId="17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16" fillId="17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16" fillId="15" borderId="0" applyNumberFormat="0" applyBorder="0" applyAlignment="0" applyProtection="0"/>
    <xf numFmtId="0" fontId="7" fillId="26" borderId="0" applyNumberFormat="0" applyBorder="0" applyAlignment="0" applyProtection="0"/>
    <xf numFmtId="0" fontId="16" fillId="17" borderId="0" applyNumberFormat="0" applyBorder="0" applyAlignment="0" applyProtection="0"/>
    <xf numFmtId="0" fontId="7" fillId="23" borderId="0" applyNumberFormat="0" applyBorder="0" applyAlignment="0" applyProtection="0"/>
    <xf numFmtId="0" fontId="7" fillId="23" borderId="0" applyNumberFormat="0" applyBorder="0" applyAlignment="0" applyProtection="0"/>
    <xf numFmtId="0" fontId="7" fillId="24" borderId="0" applyNumberFormat="0" applyBorder="0" applyAlignment="0" applyProtection="0"/>
    <xf numFmtId="0" fontId="7" fillId="24" borderId="0" applyNumberFormat="0" applyBorder="0" applyAlignment="0" applyProtection="0"/>
    <xf numFmtId="0" fontId="7" fillId="24" borderId="0" applyNumberFormat="0" applyBorder="0" applyAlignment="0" applyProtection="0"/>
    <xf numFmtId="0" fontId="7" fillId="24" borderId="0" applyNumberFormat="0" applyBorder="0" applyAlignment="0" applyProtection="0"/>
    <xf numFmtId="0" fontId="7" fillId="24" borderId="0" applyNumberFormat="0" applyBorder="0" applyAlignment="0" applyProtection="0"/>
    <xf numFmtId="0" fontId="16" fillId="25" borderId="0" applyNumberFormat="0" applyBorder="0" applyAlignment="0" applyProtection="0"/>
    <xf numFmtId="0" fontId="7" fillId="23" borderId="0" applyNumberFormat="0" applyBorder="0" applyAlignment="0" applyProtection="0"/>
    <xf numFmtId="0" fontId="7" fillId="23" borderId="0" applyNumberFormat="0" applyBorder="0" applyAlignment="0" applyProtection="0"/>
    <xf numFmtId="0" fontId="7" fillId="24" borderId="0" applyNumberFormat="0" applyBorder="0" applyAlignment="0" applyProtection="0"/>
    <xf numFmtId="0" fontId="16" fillId="25" borderId="0" applyNumberFormat="0" applyBorder="0" applyAlignment="0" applyProtection="0"/>
    <xf numFmtId="0" fontId="7" fillId="23" borderId="0" applyNumberFormat="0" applyBorder="0" applyAlignment="0" applyProtection="0"/>
    <xf numFmtId="0" fontId="7" fillId="23" borderId="0" applyNumberFormat="0" applyBorder="0" applyAlignment="0" applyProtection="0"/>
    <xf numFmtId="0" fontId="7" fillId="23" borderId="0" applyNumberFormat="0" applyBorder="0" applyAlignment="0" applyProtection="0"/>
    <xf numFmtId="0" fontId="7" fillId="24" borderId="0" applyNumberFormat="0" applyBorder="0" applyAlignment="0" applyProtection="0"/>
    <xf numFmtId="0" fontId="16" fillId="23" borderId="0" applyNumberFormat="0" applyBorder="0" applyAlignment="0" applyProtection="0"/>
    <xf numFmtId="0" fontId="16" fillId="25" borderId="0" applyNumberFormat="0" applyBorder="0" applyAlignment="0" applyProtection="0"/>
    <xf numFmtId="0" fontId="7" fillId="34" borderId="0" applyNumberFormat="0" applyBorder="0" applyAlignment="0" applyProtection="0"/>
    <xf numFmtId="0" fontId="7" fillId="34" borderId="0" applyNumberFormat="0" applyBorder="0" applyAlignment="0" applyProtection="0"/>
    <xf numFmtId="0" fontId="7" fillId="35" borderId="0" applyNumberFormat="0" applyBorder="0" applyAlignment="0" applyProtection="0"/>
    <xf numFmtId="0" fontId="7" fillId="35" borderId="0" applyNumberFormat="0" applyBorder="0" applyAlignment="0" applyProtection="0"/>
    <xf numFmtId="0" fontId="7" fillId="35" borderId="0" applyNumberFormat="0" applyBorder="0" applyAlignment="0" applyProtection="0"/>
    <xf numFmtId="0" fontId="7" fillId="35" borderId="0" applyNumberFormat="0" applyBorder="0" applyAlignment="0" applyProtection="0"/>
    <xf numFmtId="0" fontId="7" fillId="35" borderId="0" applyNumberFormat="0" applyBorder="0" applyAlignment="0" applyProtection="0"/>
    <xf numFmtId="0" fontId="16" fillId="36" borderId="0" applyNumberFormat="0" applyBorder="0" applyAlignment="0" applyProtection="0"/>
    <xf numFmtId="0" fontId="7" fillId="34" borderId="0" applyNumberFormat="0" applyBorder="0" applyAlignment="0" applyProtection="0"/>
    <xf numFmtId="0" fontId="7" fillId="34" borderId="0" applyNumberFormat="0" applyBorder="0" applyAlignment="0" applyProtection="0"/>
    <xf numFmtId="0" fontId="7" fillId="35" borderId="0" applyNumberFormat="0" applyBorder="0" applyAlignment="0" applyProtection="0"/>
    <xf numFmtId="0" fontId="16" fillId="36" borderId="0" applyNumberFormat="0" applyBorder="0" applyAlignment="0" applyProtection="0"/>
    <xf numFmtId="0" fontId="7" fillId="34" borderId="0" applyNumberFormat="0" applyBorder="0" applyAlignment="0" applyProtection="0"/>
    <xf numFmtId="0" fontId="7" fillId="34" borderId="0" applyNumberFormat="0" applyBorder="0" applyAlignment="0" applyProtection="0"/>
    <xf numFmtId="0" fontId="7" fillId="34" borderId="0" applyNumberFormat="0" applyBorder="0" applyAlignment="0" applyProtection="0"/>
    <xf numFmtId="0" fontId="7" fillId="35" borderId="0" applyNumberFormat="0" applyBorder="0" applyAlignment="0" applyProtection="0"/>
    <xf numFmtId="0" fontId="16" fillId="34" borderId="0" applyNumberFormat="0" applyBorder="0" applyAlignment="0" applyProtection="0"/>
    <xf numFmtId="0" fontId="7" fillId="10" borderId="0" applyNumberFormat="0" applyBorder="0" applyAlignment="0" applyProtection="0"/>
    <xf numFmtId="0" fontId="16" fillId="36" borderId="0" applyNumberFormat="0" applyBorder="0" applyAlignment="0" applyProtection="0"/>
    <xf numFmtId="0" fontId="17" fillId="37" borderId="0" applyNumberFormat="0" applyBorder="0" applyAlignment="0" applyProtection="0"/>
    <xf numFmtId="0" fontId="17" fillId="37" borderId="0" applyNumberFormat="0" applyBorder="0" applyAlignment="0" applyProtection="0"/>
    <xf numFmtId="0" fontId="17" fillId="38" borderId="0" applyNumberFormat="0" applyBorder="0" applyAlignment="0" applyProtection="0"/>
    <xf numFmtId="0" fontId="18" fillId="39" borderId="0" applyNumberFormat="0" applyBorder="0" applyAlignment="0" applyProtection="0"/>
    <xf numFmtId="0" fontId="17" fillId="37" borderId="0" applyNumberFormat="0" applyBorder="0" applyAlignment="0" applyProtection="0"/>
    <xf numFmtId="0" fontId="17" fillId="37" borderId="0" applyNumberFormat="0" applyBorder="0" applyAlignment="0" applyProtection="0"/>
    <xf numFmtId="0" fontId="17" fillId="38" borderId="0" applyNumberFormat="0" applyBorder="0" applyAlignment="0" applyProtection="0"/>
    <xf numFmtId="0" fontId="18" fillId="39" borderId="0" applyNumberFormat="0" applyBorder="0" applyAlignment="0" applyProtection="0"/>
    <xf numFmtId="0" fontId="17" fillId="37" borderId="0" applyNumberFormat="0" applyBorder="0" applyAlignment="0" applyProtection="0"/>
    <xf numFmtId="0" fontId="17" fillId="37" borderId="0" applyNumberFormat="0" applyBorder="0" applyAlignment="0" applyProtection="0"/>
    <xf numFmtId="0" fontId="17" fillId="37" borderId="0" applyNumberFormat="0" applyBorder="0" applyAlignment="0" applyProtection="0"/>
    <xf numFmtId="0" fontId="17" fillId="38" borderId="0" applyNumberFormat="0" applyBorder="0" applyAlignment="0" applyProtection="0"/>
    <xf numFmtId="0" fontId="18" fillId="37" borderId="0" applyNumberFormat="0" applyBorder="0" applyAlignment="0" applyProtection="0"/>
    <xf numFmtId="0" fontId="17" fillId="40" borderId="0" applyNumberFormat="0" applyBorder="0" applyAlignment="0" applyProtection="0"/>
    <xf numFmtId="0" fontId="18" fillId="39" borderId="0" applyNumberFormat="0" applyBorder="0" applyAlignment="0" applyProtection="0"/>
    <xf numFmtId="0" fontId="17" fillId="27" borderId="0" applyNumberFormat="0" applyBorder="0" applyAlignment="0" applyProtection="0"/>
    <xf numFmtId="0" fontId="17" fillId="27" borderId="0" applyNumberFormat="0" applyBorder="0" applyAlignment="0" applyProtection="0"/>
    <xf numFmtId="0" fontId="17" fillId="28" borderId="0" applyNumberFormat="0" applyBorder="0" applyAlignment="0" applyProtection="0"/>
    <xf numFmtId="0" fontId="18" fillId="29" borderId="0" applyNumberFormat="0" applyBorder="0" applyAlignment="0" applyProtection="0"/>
    <xf numFmtId="0" fontId="17" fillId="27" borderId="0" applyNumberFormat="0" applyBorder="0" applyAlignment="0" applyProtection="0"/>
    <xf numFmtId="0" fontId="17" fillId="27" borderId="0" applyNumberFormat="0" applyBorder="0" applyAlignment="0" applyProtection="0"/>
    <xf numFmtId="0" fontId="17" fillId="28" borderId="0" applyNumberFormat="0" applyBorder="0" applyAlignment="0" applyProtection="0"/>
    <xf numFmtId="0" fontId="18" fillId="29" borderId="0" applyNumberFormat="0" applyBorder="0" applyAlignment="0" applyProtection="0"/>
    <xf numFmtId="0" fontId="17" fillId="27" borderId="0" applyNumberFormat="0" applyBorder="0" applyAlignment="0" applyProtection="0"/>
    <xf numFmtId="0" fontId="17" fillId="27" borderId="0" applyNumberFormat="0" applyBorder="0" applyAlignment="0" applyProtection="0"/>
    <xf numFmtId="0" fontId="17" fillId="27" borderId="0" applyNumberFormat="0" applyBorder="0" applyAlignment="0" applyProtection="0"/>
    <xf numFmtId="0" fontId="17" fillId="28" borderId="0" applyNumberFormat="0" applyBorder="0" applyAlignment="0" applyProtection="0"/>
    <xf numFmtId="0" fontId="18" fillId="27" borderId="0" applyNumberFormat="0" applyBorder="0" applyAlignment="0" applyProtection="0"/>
    <xf numFmtId="0" fontId="18" fillId="29" borderId="0" applyNumberFormat="0" applyBorder="0" applyAlignment="0" applyProtection="0"/>
    <xf numFmtId="0" fontId="17" fillId="30" borderId="0" applyNumberFormat="0" applyBorder="0" applyAlignment="0" applyProtection="0"/>
    <xf numFmtId="0" fontId="17" fillId="30" borderId="0" applyNumberFormat="0" applyBorder="0" applyAlignment="0" applyProtection="0"/>
    <xf numFmtId="0" fontId="17" fillId="31" borderId="0" applyNumberFormat="0" applyBorder="0" applyAlignment="0" applyProtection="0"/>
    <xf numFmtId="0" fontId="18" fillId="32" borderId="0" applyNumberFormat="0" applyBorder="0" applyAlignment="0" applyProtection="0"/>
    <xf numFmtId="0" fontId="17" fillId="30" borderId="0" applyNumberFormat="0" applyBorder="0" applyAlignment="0" applyProtection="0"/>
    <xf numFmtId="0" fontId="17" fillId="30" borderId="0" applyNumberFormat="0" applyBorder="0" applyAlignment="0" applyProtection="0"/>
    <xf numFmtId="0" fontId="17" fillId="31" borderId="0" applyNumberFormat="0" applyBorder="0" applyAlignment="0" applyProtection="0"/>
    <xf numFmtId="0" fontId="18" fillId="32" borderId="0" applyNumberFormat="0" applyBorder="0" applyAlignment="0" applyProtection="0"/>
    <xf numFmtId="0" fontId="17" fillId="30" borderId="0" applyNumberFormat="0" applyBorder="0" applyAlignment="0" applyProtection="0"/>
    <xf numFmtId="0" fontId="17" fillId="30" borderId="0" applyNumberFormat="0" applyBorder="0" applyAlignment="0" applyProtection="0"/>
    <xf numFmtId="0" fontId="17" fillId="30" borderId="0" applyNumberFormat="0" applyBorder="0" applyAlignment="0" applyProtection="0"/>
    <xf numFmtId="0" fontId="17" fillId="31" borderId="0" applyNumberFormat="0" applyBorder="0" applyAlignment="0" applyProtection="0"/>
    <xf numFmtId="0" fontId="18" fillId="30" borderId="0" applyNumberFormat="0" applyBorder="0" applyAlignment="0" applyProtection="0"/>
    <xf numFmtId="0" fontId="17" fillId="33" borderId="0" applyNumberFormat="0" applyBorder="0" applyAlignment="0" applyProtection="0"/>
    <xf numFmtId="0" fontId="18" fillId="32" borderId="0" applyNumberFormat="0" applyBorder="0" applyAlignment="0" applyProtection="0"/>
    <xf numFmtId="0" fontId="17" fillId="41" borderId="0" applyNumberFormat="0" applyBorder="0" applyAlignment="0" applyProtection="0"/>
    <xf numFmtId="0" fontId="17" fillId="41" borderId="0" applyNumberFormat="0" applyBorder="0" applyAlignment="0" applyProtection="0"/>
    <xf numFmtId="0" fontId="17" fillId="42" borderId="0" applyNumberFormat="0" applyBorder="0" applyAlignment="0" applyProtection="0"/>
    <xf numFmtId="0" fontId="18" fillId="43" borderId="0" applyNumberFormat="0" applyBorder="0" applyAlignment="0" applyProtection="0"/>
    <xf numFmtId="0" fontId="17" fillId="41" borderId="0" applyNumberFormat="0" applyBorder="0" applyAlignment="0" applyProtection="0"/>
    <xf numFmtId="0" fontId="17" fillId="41" borderId="0" applyNumberFormat="0" applyBorder="0" applyAlignment="0" applyProtection="0"/>
    <xf numFmtId="0" fontId="17" fillId="42" borderId="0" applyNumberFormat="0" applyBorder="0" applyAlignment="0" applyProtection="0"/>
    <xf numFmtId="0" fontId="18" fillId="43" borderId="0" applyNumberFormat="0" applyBorder="0" applyAlignment="0" applyProtection="0"/>
    <xf numFmtId="0" fontId="17" fillId="41" borderId="0" applyNumberFormat="0" applyBorder="0" applyAlignment="0" applyProtection="0"/>
    <xf numFmtId="0" fontId="17" fillId="41" borderId="0" applyNumberFormat="0" applyBorder="0" applyAlignment="0" applyProtection="0"/>
    <xf numFmtId="0" fontId="17" fillId="41" borderId="0" applyNumberFormat="0" applyBorder="0" applyAlignment="0" applyProtection="0"/>
    <xf numFmtId="0" fontId="17" fillId="42" borderId="0" applyNumberFormat="0" applyBorder="0" applyAlignment="0" applyProtection="0"/>
    <xf numFmtId="0" fontId="18" fillId="41" borderId="0" applyNumberFormat="0" applyBorder="0" applyAlignment="0" applyProtection="0"/>
    <xf numFmtId="0" fontId="17" fillId="26" borderId="0" applyNumberFormat="0" applyBorder="0" applyAlignment="0" applyProtection="0"/>
    <xf numFmtId="0" fontId="18" fillId="43" borderId="0" applyNumberFormat="0" applyBorder="0" applyAlignment="0" applyProtection="0"/>
    <xf numFmtId="0" fontId="17" fillId="40" borderId="0" applyNumberFormat="0" applyBorder="0" applyAlignment="0" applyProtection="0"/>
    <xf numFmtId="0" fontId="17" fillId="40" borderId="0" applyNumberFormat="0" applyBorder="0" applyAlignment="0" applyProtection="0"/>
    <xf numFmtId="0" fontId="17" fillId="44" borderId="0" applyNumberFormat="0" applyBorder="0" applyAlignment="0" applyProtection="0"/>
    <xf numFmtId="0" fontId="18" fillId="45" borderId="0" applyNumberFormat="0" applyBorder="0" applyAlignment="0" applyProtection="0"/>
    <xf numFmtId="0" fontId="17" fillId="40" borderId="0" applyNumberFormat="0" applyBorder="0" applyAlignment="0" applyProtection="0"/>
    <xf numFmtId="0" fontId="17" fillId="40" borderId="0" applyNumberFormat="0" applyBorder="0" applyAlignment="0" applyProtection="0"/>
    <xf numFmtId="0" fontId="17" fillId="44" borderId="0" applyNumberFormat="0" applyBorder="0" applyAlignment="0" applyProtection="0"/>
    <xf numFmtId="0" fontId="18" fillId="45" borderId="0" applyNumberFormat="0" applyBorder="0" applyAlignment="0" applyProtection="0"/>
    <xf numFmtId="0" fontId="17" fillId="40" borderId="0" applyNumberFormat="0" applyBorder="0" applyAlignment="0" applyProtection="0"/>
    <xf numFmtId="0" fontId="17" fillId="40" borderId="0" applyNumberFormat="0" applyBorder="0" applyAlignment="0" applyProtection="0"/>
    <xf numFmtId="0" fontId="17" fillId="40" borderId="0" applyNumberFormat="0" applyBorder="0" applyAlignment="0" applyProtection="0"/>
    <xf numFmtId="0" fontId="17" fillId="44" borderId="0" applyNumberFormat="0" applyBorder="0" applyAlignment="0" applyProtection="0"/>
    <xf numFmtId="0" fontId="18" fillId="40" borderId="0" applyNumberFormat="0" applyBorder="0" applyAlignment="0" applyProtection="0"/>
    <xf numFmtId="0" fontId="18" fillId="45" borderId="0" applyNumberFormat="0" applyBorder="0" applyAlignment="0" applyProtection="0"/>
    <xf numFmtId="0" fontId="17" fillId="46" borderId="0" applyNumberFormat="0" applyBorder="0" applyAlignment="0" applyProtection="0"/>
    <xf numFmtId="0" fontId="17" fillId="46" borderId="0" applyNumberFormat="0" applyBorder="0" applyAlignment="0" applyProtection="0"/>
    <xf numFmtId="0" fontId="17" fillId="47" borderId="0" applyNumberFormat="0" applyBorder="0" applyAlignment="0" applyProtection="0"/>
    <xf numFmtId="0" fontId="18" fillId="48" borderId="0" applyNumberFormat="0" applyBorder="0" applyAlignment="0" applyProtection="0"/>
    <xf numFmtId="0" fontId="17" fillId="46" borderId="0" applyNumberFormat="0" applyBorder="0" applyAlignment="0" applyProtection="0"/>
    <xf numFmtId="0" fontId="17" fillId="46" borderId="0" applyNumberFormat="0" applyBorder="0" applyAlignment="0" applyProtection="0"/>
    <xf numFmtId="0" fontId="17" fillId="47" borderId="0" applyNumberFormat="0" applyBorder="0" applyAlignment="0" applyProtection="0"/>
    <xf numFmtId="0" fontId="18" fillId="48" borderId="0" applyNumberFormat="0" applyBorder="0" applyAlignment="0" applyProtection="0"/>
    <xf numFmtId="0" fontId="17" fillId="46" borderId="0" applyNumberFormat="0" applyBorder="0" applyAlignment="0" applyProtection="0"/>
    <xf numFmtId="0" fontId="17" fillId="46" borderId="0" applyNumberFormat="0" applyBorder="0" applyAlignment="0" applyProtection="0"/>
    <xf numFmtId="0" fontId="17" fillId="46" borderId="0" applyNumberFormat="0" applyBorder="0" applyAlignment="0" applyProtection="0"/>
    <xf numFmtId="0" fontId="17" fillId="47" borderId="0" applyNumberFormat="0" applyBorder="0" applyAlignment="0" applyProtection="0"/>
    <xf numFmtId="0" fontId="18" fillId="46" borderId="0" applyNumberFormat="0" applyBorder="0" applyAlignment="0" applyProtection="0"/>
    <xf numFmtId="0" fontId="17" fillId="10" borderId="0" applyNumberFormat="0" applyBorder="0" applyAlignment="0" applyProtection="0"/>
    <xf numFmtId="0" fontId="18" fillId="48" borderId="0" applyNumberFormat="0" applyBorder="0" applyAlignment="0" applyProtection="0"/>
    <xf numFmtId="0" fontId="17" fillId="49" borderId="0" applyNumberFormat="0" applyBorder="0" applyAlignment="0" applyProtection="0"/>
    <xf numFmtId="0" fontId="17" fillId="49" borderId="0" applyNumberFormat="0" applyBorder="0" applyAlignment="0" applyProtection="0"/>
    <xf numFmtId="0" fontId="17" fillId="50" borderId="0" applyNumberFormat="0" applyBorder="0" applyAlignment="0" applyProtection="0"/>
    <xf numFmtId="0" fontId="18" fillId="51" borderId="0" applyNumberFormat="0" applyBorder="0" applyAlignment="0" applyProtection="0"/>
    <xf numFmtId="0" fontId="17" fillId="49" borderId="0" applyNumberFormat="0" applyBorder="0" applyAlignment="0" applyProtection="0"/>
    <xf numFmtId="0" fontId="17" fillId="49" borderId="0" applyNumberFormat="0" applyBorder="0" applyAlignment="0" applyProtection="0"/>
    <xf numFmtId="0" fontId="17" fillId="50" borderId="0" applyNumberFormat="0" applyBorder="0" applyAlignment="0" applyProtection="0"/>
    <xf numFmtId="0" fontId="18" fillId="51" borderId="0" applyNumberFormat="0" applyBorder="0" applyAlignment="0" applyProtection="0"/>
    <xf numFmtId="0" fontId="17" fillId="49" borderId="0" applyNumberFormat="0" applyBorder="0" applyAlignment="0" applyProtection="0"/>
    <xf numFmtId="0" fontId="17" fillId="49" borderId="0" applyNumberFormat="0" applyBorder="0" applyAlignment="0" applyProtection="0"/>
    <xf numFmtId="0" fontId="17" fillId="49" borderId="0" applyNumberFormat="0" applyBorder="0" applyAlignment="0" applyProtection="0"/>
    <xf numFmtId="0" fontId="17" fillId="50" borderId="0" applyNumberFormat="0" applyBorder="0" applyAlignment="0" applyProtection="0"/>
    <xf numFmtId="0" fontId="18" fillId="49" borderId="0" applyNumberFormat="0" applyBorder="0" applyAlignment="0" applyProtection="0"/>
    <xf numFmtId="0" fontId="17" fillId="40" borderId="0" applyNumberFormat="0" applyBorder="0" applyAlignment="0" applyProtection="0"/>
    <xf numFmtId="0" fontId="18" fillId="51" borderId="0" applyNumberFormat="0" applyBorder="0" applyAlignment="0" applyProtection="0"/>
    <xf numFmtId="0" fontId="17" fillId="52" borderId="0" applyNumberFormat="0" applyBorder="0" applyAlignment="0" applyProtection="0"/>
    <xf numFmtId="0" fontId="17" fillId="52" borderId="0" applyNumberFormat="0" applyBorder="0" applyAlignment="0" applyProtection="0"/>
    <xf numFmtId="0" fontId="17" fillId="53" borderId="0" applyNumberFormat="0" applyBorder="0" applyAlignment="0" applyProtection="0"/>
    <xf numFmtId="0" fontId="18" fillId="54" borderId="0" applyNumberFormat="0" applyBorder="0" applyAlignment="0" applyProtection="0"/>
    <xf numFmtId="0" fontId="17" fillId="52" borderId="0" applyNumberFormat="0" applyBorder="0" applyAlignment="0" applyProtection="0"/>
    <xf numFmtId="0" fontId="17" fillId="52" borderId="0" applyNumberFormat="0" applyBorder="0" applyAlignment="0" applyProtection="0"/>
    <xf numFmtId="0" fontId="17" fillId="53" borderId="0" applyNumberFormat="0" applyBorder="0" applyAlignment="0" applyProtection="0"/>
    <xf numFmtId="0" fontId="18" fillId="54" borderId="0" applyNumberFormat="0" applyBorder="0" applyAlignment="0" applyProtection="0"/>
    <xf numFmtId="0" fontId="17" fillId="52" borderId="0" applyNumberFormat="0" applyBorder="0" applyAlignment="0" applyProtection="0"/>
    <xf numFmtId="0" fontId="17" fillId="52" borderId="0" applyNumberFormat="0" applyBorder="0" applyAlignment="0" applyProtection="0"/>
    <xf numFmtId="0" fontId="17" fillId="52" borderId="0" applyNumberFormat="0" applyBorder="0" applyAlignment="0" applyProtection="0"/>
    <xf numFmtId="0" fontId="17" fillId="53" borderId="0" applyNumberFormat="0" applyBorder="0" applyAlignment="0" applyProtection="0"/>
    <xf numFmtId="0" fontId="18" fillId="52" borderId="0" applyNumberFormat="0" applyBorder="0" applyAlignment="0" applyProtection="0"/>
    <xf numFmtId="0" fontId="18" fillId="54" borderId="0" applyNumberFormat="0" applyBorder="0" applyAlignment="0" applyProtection="0"/>
    <xf numFmtId="0" fontId="17" fillId="55" borderId="0" applyNumberFormat="0" applyBorder="0" applyAlignment="0" applyProtection="0"/>
    <xf numFmtId="0" fontId="17" fillId="55" borderId="0" applyNumberFormat="0" applyBorder="0" applyAlignment="0" applyProtection="0"/>
    <xf numFmtId="0" fontId="17" fillId="56" borderId="0" applyNumberFormat="0" applyBorder="0" applyAlignment="0" applyProtection="0"/>
    <xf numFmtId="0" fontId="18" fillId="57" borderId="0" applyNumberFormat="0" applyBorder="0" applyAlignment="0" applyProtection="0"/>
    <xf numFmtId="0" fontId="17" fillId="55" borderId="0" applyNumberFormat="0" applyBorder="0" applyAlignment="0" applyProtection="0"/>
    <xf numFmtId="0" fontId="17" fillId="55" borderId="0" applyNumberFormat="0" applyBorder="0" applyAlignment="0" applyProtection="0"/>
    <xf numFmtId="0" fontId="17" fillId="56" borderId="0" applyNumberFormat="0" applyBorder="0" applyAlignment="0" applyProtection="0"/>
    <xf numFmtId="0" fontId="18" fillId="57" borderId="0" applyNumberFormat="0" applyBorder="0" applyAlignment="0" applyProtection="0"/>
    <xf numFmtId="0" fontId="17" fillId="55" borderId="0" applyNumberFormat="0" applyBorder="0" applyAlignment="0" applyProtection="0"/>
    <xf numFmtId="0" fontId="17" fillId="55" borderId="0" applyNumberFormat="0" applyBorder="0" applyAlignment="0" applyProtection="0"/>
    <xf numFmtId="0" fontId="17" fillId="55" borderId="0" applyNumberFormat="0" applyBorder="0" applyAlignment="0" applyProtection="0"/>
    <xf numFmtId="0" fontId="17" fillId="56" borderId="0" applyNumberFormat="0" applyBorder="0" applyAlignment="0" applyProtection="0"/>
    <xf numFmtId="0" fontId="18" fillId="55" borderId="0" applyNumberFormat="0" applyBorder="0" applyAlignment="0" applyProtection="0"/>
    <xf numFmtId="0" fontId="18" fillId="57" borderId="0" applyNumberFormat="0" applyBorder="0" applyAlignment="0" applyProtection="0"/>
    <xf numFmtId="0" fontId="17" fillId="41" borderId="0" applyNumberFormat="0" applyBorder="0" applyAlignment="0" applyProtection="0"/>
    <xf numFmtId="0" fontId="17" fillId="41" borderId="0" applyNumberFormat="0" applyBorder="0" applyAlignment="0" applyProtection="0"/>
    <xf numFmtId="0" fontId="17" fillId="42" borderId="0" applyNumberFormat="0" applyBorder="0" applyAlignment="0" applyProtection="0"/>
    <xf numFmtId="0" fontId="18" fillId="43" borderId="0" applyNumberFormat="0" applyBorder="0" applyAlignment="0" applyProtection="0"/>
    <xf numFmtId="0" fontId="17" fillId="41" borderId="0" applyNumberFormat="0" applyBorder="0" applyAlignment="0" applyProtection="0"/>
    <xf numFmtId="0" fontId="17" fillId="41" borderId="0" applyNumberFormat="0" applyBorder="0" applyAlignment="0" applyProtection="0"/>
    <xf numFmtId="0" fontId="17" fillId="42" borderId="0" applyNumberFormat="0" applyBorder="0" applyAlignment="0" applyProtection="0"/>
    <xf numFmtId="0" fontId="18" fillId="43" borderId="0" applyNumberFormat="0" applyBorder="0" applyAlignment="0" applyProtection="0"/>
    <xf numFmtId="0" fontId="17" fillId="41" borderId="0" applyNumberFormat="0" applyBorder="0" applyAlignment="0" applyProtection="0"/>
    <xf numFmtId="0" fontId="17" fillId="41" borderId="0" applyNumberFormat="0" applyBorder="0" applyAlignment="0" applyProtection="0"/>
    <xf numFmtId="0" fontId="17" fillId="41" borderId="0" applyNumberFormat="0" applyBorder="0" applyAlignment="0" applyProtection="0"/>
    <xf numFmtId="0" fontId="17" fillId="42" borderId="0" applyNumberFormat="0" applyBorder="0" applyAlignment="0" applyProtection="0"/>
    <xf numFmtId="0" fontId="18" fillId="41" borderId="0" applyNumberFormat="0" applyBorder="0" applyAlignment="0" applyProtection="0"/>
    <xf numFmtId="0" fontId="17" fillId="58" borderId="0" applyNumberFormat="0" applyBorder="0" applyAlignment="0" applyProtection="0"/>
    <xf numFmtId="0" fontId="18" fillId="43" borderId="0" applyNumberFormat="0" applyBorder="0" applyAlignment="0" applyProtection="0"/>
    <xf numFmtId="0" fontId="17" fillId="40" borderId="0" applyNumberFormat="0" applyBorder="0" applyAlignment="0" applyProtection="0"/>
    <xf numFmtId="0" fontId="17" fillId="40" borderId="0" applyNumberFormat="0" applyBorder="0" applyAlignment="0" applyProtection="0"/>
    <xf numFmtId="0" fontId="17" fillId="44" borderId="0" applyNumberFormat="0" applyBorder="0" applyAlignment="0" applyProtection="0"/>
    <xf numFmtId="0" fontId="18" fillId="45" borderId="0" applyNumberFormat="0" applyBorder="0" applyAlignment="0" applyProtection="0"/>
    <xf numFmtId="0" fontId="17" fillId="40" borderId="0" applyNumberFormat="0" applyBorder="0" applyAlignment="0" applyProtection="0"/>
    <xf numFmtId="0" fontId="17" fillId="40" borderId="0" applyNumberFormat="0" applyBorder="0" applyAlignment="0" applyProtection="0"/>
    <xf numFmtId="0" fontId="17" fillId="44" borderId="0" applyNumberFormat="0" applyBorder="0" applyAlignment="0" applyProtection="0"/>
    <xf numFmtId="0" fontId="18" fillId="45" borderId="0" applyNumberFormat="0" applyBorder="0" applyAlignment="0" applyProtection="0"/>
    <xf numFmtId="0" fontId="17" fillId="40" borderId="0" applyNumberFormat="0" applyBorder="0" applyAlignment="0" applyProtection="0"/>
    <xf numFmtId="0" fontId="17" fillId="40" borderId="0" applyNumberFormat="0" applyBorder="0" applyAlignment="0" applyProtection="0"/>
    <xf numFmtId="0" fontId="17" fillId="40" borderId="0" applyNumberFormat="0" applyBorder="0" applyAlignment="0" applyProtection="0"/>
    <xf numFmtId="0" fontId="17" fillId="44" borderId="0" applyNumberFormat="0" applyBorder="0" applyAlignment="0" applyProtection="0"/>
    <xf numFmtId="0" fontId="18" fillId="40" borderId="0" applyNumberFormat="0" applyBorder="0" applyAlignment="0" applyProtection="0"/>
    <xf numFmtId="0" fontId="18" fillId="45" borderId="0" applyNumberFormat="0" applyBorder="0" applyAlignment="0" applyProtection="0"/>
    <xf numFmtId="0" fontId="17" fillId="59" borderId="0" applyNumberFormat="0" applyBorder="0" applyAlignment="0" applyProtection="0"/>
    <xf numFmtId="0" fontId="17" fillId="59" borderId="0" applyNumberFormat="0" applyBorder="0" applyAlignment="0" applyProtection="0"/>
    <xf numFmtId="0" fontId="17" fillId="60" borderId="0" applyNumberFormat="0" applyBorder="0" applyAlignment="0" applyProtection="0"/>
    <xf numFmtId="0" fontId="18" fillId="61" borderId="0" applyNumberFormat="0" applyBorder="0" applyAlignment="0" applyProtection="0"/>
    <xf numFmtId="0" fontId="17" fillId="59" borderId="0" applyNumberFormat="0" applyBorder="0" applyAlignment="0" applyProtection="0"/>
    <xf numFmtId="0" fontId="17" fillId="59" borderId="0" applyNumberFormat="0" applyBorder="0" applyAlignment="0" applyProtection="0"/>
    <xf numFmtId="0" fontId="17" fillId="60" borderId="0" applyNumberFormat="0" applyBorder="0" applyAlignment="0" applyProtection="0"/>
    <xf numFmtId="0" fontId="18" fillId="61" borderId="0" applyNumberFormat="0" applyBorder="0" applyAlignment="0" applyProtection="0"/>
    <xf numFmtId="0" fontId="17" fillId="59" borderId="0" applyNumberFormat="0" applyBorder="0" applyAlignment="0" applyProtection="0"/>
    <xf numFmtId="0" fontId="17" fillId="59" borderId="0" applyNumberFormat="0" applyBorder="0" applyAlignment="0" applyProtection="0"/>
    <xf numFmtId="0" fontId="17" fillId="59" borderId="0" applyNumberFormat="0" applyBorder="0" applyAlignment="0" applyProtection="0"/>
    <xf numFmtId="0" fontId="17" fillId="60" borderId="0" applyNumberFormat="0" applyBorder="0" applyAlignment="0" applyProtection="0"/>
    <xf numFmtId="0" fontId="18" fillId="59" borderId="0" applyNumberFormat="0" applyBorder="0" applyAlignment="0" applyProtection="0"/>
    <xf numFmtId="0" fontId="18" fillId="61" borderId="0" applyNumberFormat="0" applyBorder="0" applyAlignment="0" applyProtection="0"/>
    <xf numFmtId="0" fontId="19" fillId="7" borderId="0" applyNumberFormat="0" applyBorder="0" applyAlignment="0" applyProtection="0"/>
    <xf numFmtId="0" fontId="19" fillId="7" borderId="0" applyNumberFormat="0" applyBorder="0" applyAlignment="0" applyProtection="0"/>
    <xf numFmtId="0" fontId="19" fillId="8" borderId="0" applyNumberFormat="0" applyBorder="0" applyAlignment="0" applyProtection="0"/>
    <xf numFmtId="0" fontId="20" fillId="9" borderId="0" applyNumberFormat="0" applyBorder="0" applyAlignment="0" applyProtection="0"/>
    <xf numFmtId="0" fontId="19" fillId="7" borderId="0" applyNumberFormat="0" applyBorder="0" applyAlignment="0" applyProtection="0"/>
    <xf numFmtId="0" fontId="19" fillId="7" borderId="0" applyNumberFormat="0" applyBorder="0" applyAlignment="0" applyProtection="0"/>
    <xf numFmtId="0" fontId="19" fillId="8" borderId="0" applyNumberFormat="0" applyBorder="0" applyAlignment="0" applyProtection="0"/>
    <xf numFmtId="0" fontId="20" fillId="9" borderId="0" applyNumberFormat="0" applyBorder="0" applyAlignment="0" applyProtection="0"/>
    <xf numFmtId="0" fontId="19" fillId="7" borderId="0" applyNumberFormat="0" applyBorder="0" applyAlignment="0" applyProtection="0"/>
    <xf numFmtId="0" fontId="19" fillId="7" borderId="0" applyNumberFormat="0" applyBorder="0" applyAlignment="0" applyProtection="0"/>
    <xf numFmtId="0" fontId="19" fillId="7" borderId="0" applyNumberFormat="0" applyBorder="0" applyAlignment="0" applyProtection="0"/>
    <xf numFmtId="0" fontId="19" fillId="8" borderId="0" applyNumberFormat="0" applyBorder="0" applyAlignment="0" applyProtection="0"/>
    <xf numFmtId="0" fontId="20" fillId="7" borderId="0" applyNumberFormat="0" applyBorder="0" applyAlignment="0" applyProtection="0"/>
    <xf numFmtId="0" fontId="20" fillId="9" borderId="0" applyNumberFormat="0" applyBorder="0" applyAlignment="0" applyProtection="0"/>
    <xf numFmtId="0" fontId="21" fillId="26" borderId="11" applyNumberFormat="0" applyAlignment="0" applyProtection="0"/>
    <xf numFmtId="0" fontId="21" fillId="26" borderId="11" applyNumberFormat="0" applyAlignment="0" applyProtection="0"/>
    <xf numFmtId="0" fontId="21" fillId="26" borderId="11" applyNumberFormat="0" applyAlignment="0" applyProtection="0"/>
    <xf numFmtId="0" fontId="22" fillId="62" borderId="11" applyNumberFormat="0" applyAlignment="0" applyProtection="0"/>
    <xf numFmtId="0" fontId="22" fillId="62" borderId="11" applyNumberFormat="0" applyAlignment="0" applyProtection="0"/>
    <xf numFmtId="0" fontId="21" fillId="63" borderId="11" applyNumberFormat="0" applyAlignment="0" applyProtection="0"/>
    <xf numFmtId="0" fontId="22" fillId="26" borderId="11" applyNumberFormat="0" applyAlignment="0" applyProtection="0"/>
    <xf numFmtId="0" fontId="22" fillId="26" borderId="11" applyNumberFormat="0" applyAlignment="0" applyProtection="0"/>
    <xf numFmtId="0" fontId="22" fillId="26" borderId="11" applyNumberFormat="0" applyAlignment="0" applyProtection="0"/>
    <xf numFmtId="0" fontId="22" fillId="62" borderId="11" applyNumberFormat="0" applyAlignment="0" applyProtection="0"/>
    <xf numFmtId="0" fontId="22" fillId="62" borderId="11" applyNumberFormat="0" applyAlignment="0" applyProtection="0"/>
    <xf numFmtId="0" fontId="22" fillId="26" borderId="11" applyNumberFormat="0" applyAlignment="0" applyProtection="0"/>
    <xf numFmtId="0" fontId="21" fillId="63" borderId="11" applyNumberFormat="0" applyAlignment="0" applyProtection="0"/>
    <xf numFmtId="0" fontId="22" fillId="26" borderId="11" applyNumberFormat="0" applyAlignment="0" applyProtection="0"/>
    <xf numFmtId="0" fontId="22" fillId="26" borderId="11" applyNumberFormat="0" applyAlignment="0" applyProtection="0"/>
    <xf numFmtId="0" fontId="22" fillId="26" borderId="11" applyNumberFormat="0" applyAlignment="0" applyProtection="0"/>
    <xf numFmtId="0" fontId="22" fillId="62" borderId="11" applyNumberFormat="0" applyAlignment="0" applyProtection="0"/>
    <xf numFmtId="0" fontId="22" fillId="62" borderId="11" applyNumberFormat="0" applyAlignment="0" applyProtection="0"/>
    <xf numFmtId="0" fontId="22" fillId="26" borderId="11" applyNumberFormat="0" applyAlignment="0" applyProtection="0"/>
    <xf numFmtId="0" fontId="21" fillId="63" borderId="11" applyNumberFormat="0" applyAlignment="0" applyProtection="0"/>
    <xf numFmtId="0" fontId="22" fillId="26" borderId="11" applyNumberFormat="0" applyAlignment="0" applyProtection="0"/>
    <xf numFmtId="0" fontId="22" fillId="26" borderId="11" applyNumberFormat="0" applyAlignment="0" applyProtection="0"/>
    <xf numFmtId="0" fontId="22" fillId="26" borderId="11" applyNumberFormat="0" applyAlignment="0" applyProtection="0"/>
    <xf numFmtId="0" fontId="22" fillId="26" borderId="11" applyNumberFormat="0" applyAlignment="0" applyProtection="0"/>
    <xf numFmtId="0" fontId="22" fillId="26" borderId="11" applyNumberFormat="0" applyAlignment="0" applyProtection="0"/>
    <xf numFmtId="0" fontId="22" fillId="26" borderId="11" applyNumberFormat="0" applyAlignment="0" applyProtection="0"/>
    <xf numFmtId="0" fontId="22" fillId="62" borderId="11" applyNumberFormat="0" applyAlignment="0" applyProtection="0"/>
    <xf numFmtId="0" fontId="21" fillId="26" borderId="11" applyNumberFormat="0" applyAlignment="0" applyProtection="0"/>
    <xf numFmtId="0" fontId="22" fillId="62" borderId="11" applyNumberFormat="0" applyAlignment="0" applyProtection="0"/>
    <xf numFmtId="0" fontId="22" fillId="3" borderId="11" applyNumberFormat="0" applyAlignment="0" applyProtection="0"/>
    <xf numFmtId="0" fontId="23" fillId="64" borderId="12" applyNumberFormat="0" applyAlignment="0" applyProtection="0"/>
    <xf numFmtId="0" fontId="24" fillId="65" borderId="12" applyNumberFormat="0" applyAlignment="0" applyProtection="0"/>
    <xf numFmtId="0" fontId="24" fillId="65" borderId="12" applyNumberFormat="0" applyAlignment="0" applyProtection="0"/>
    <xf numFmtId="0" fontId="24" fillId="66" borderId="12" applyNumberFormat="0" applyAlignment="0" applyProtection="0"/>
    <xf numFmtId="0" fontId="23" fillId="64" borderId="12" applyNumberFormat="0" applyAlignment="0" applyProtection="0"/>
    <xf numFmtId="0" fontId="24" fillId="65" borderId="12" applyNumberFormat="0" applyAlignment="0" applyProtection="0"/>
    <xf numFmtId="0" fontId="24" fillId="65" borderId="12" applyNumberFormat="0" applyAlignment="0" applyProtection="0"/>
    <xf numFmtId="0" fontId="24" fillId="66" borderId="12" applyNumberFormat="0" applyAlignment="0" applyProtection="0"/>
    <xf numFmtId="0" fontId="23" fillId="64" borderId="12" applyNumberFormat="0" applyAlignment="0" applyProtection="0"/>
    <xf numFmtId="0" fontId="24" fillId="65" borderId="12" applyNumberFormat="0" applyAlignment="0" applyProtection="0"/>
    <xf numFmtId="0" fontId="24" fillId="65" borderId="12" applyNumberFormat="0" applyAlignment="0" applyProtection="0"/>
    <xf numFmtId="0" fontId="24" fillId="65" borderId="12" applyNumberFormat="0" applyAlignment="0" applyProtection="0"/>
    <xf numFmtId="0" fontId="24" fillId="66" borderId="12" applyNumberFormat="0" applyAlignment="0" applyProtection="0"/>
    <xf numFmtId="0" fontId="23" fillId="65" borderId="12" applyNumberFormat="0" applyAlignment="0" applyProtection="0"/>
    <xf numFmtId="0" fontId="24" fillId="66" borderId="12" applyNumberFormat="0" applyAlignment="0" applyProtection="0"/>
    <xf numFmtId="0" fontId="24" fillId="65" borderId="12" applyNumberFormat="0" applyAlignment="0" applyProtection="0"/>
    <xf numFmtId="41" fontId="16" fillId="0" borderId="0" applyFont="0" applyFill="0" applyBorder="0" applyAlignment="0" applyProtection="0"/>
    <xf numFmtId="5" fontId="8" fillId="0" borderId="0" applyFill="0" applyBorder="0" applyAlignment="0" applyProtection="0"/>
    <xf numFmtId="41" fontId="3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166" fontId="16" fillId="0" borderId="0" applyFont="0" applyFill="0" applyBorder="0" applyAlignment="0" applyProtection="0"/>
    <xf numFmtId="41" fontId="16" fillId="0" borderId="0" applyFont="0" applyFill="0" applyBorder="0" applyAlignment="0" applyProtection="0"/>
    <xf numFmtId="172" fontId="6" fillId="0" borderId="0" applyFill="0" applyBorder="0" applyAlignment="0" applyProtection="0"/>
    <xf numFmtId="41" fontId="6" fillId="0" borderId="0" applyFont="0" applyFill="0" applyBorder="0" applyAlignment="0" applyProtection="0"/>
    <xf numFmtId="41" fontId="16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16" fillId="0" borderId="0" applyFont="0" applyFill="0" applyBorder="0" applyAlignment="0" applyProtection="0"/>
    <xf numFmtId="41" fontId="7" fillId="0" borderId="0" applyFont="0" applyFill="0" applyBorder="0" applyAlignment="0" applyProtection="0"/>
    <xf numFmtId="170" fontId="6" fillId="0" borderId="0" applyFill="0" applyBorder="0" applyAlignment="0" applyProtection="0"/>
    <xf numFmtId="166" fontId="6" fillId="0" borderId="0" applyFont="0" applyFill="0" applyBorder="0" applyAlignment="0" applyProtection="0"/>
    <xf numFmtId="170" fontId="8" fillId="0" borderId="0" applyFill="0" applyBorder="0" applyAlignment="0" applyProtection="0"/>
    <xf numFmtId="41" fontId="16" fillId="0" borderId="0" applyFont="0" applyFill="0" applyBorder="0" applyAlignment="0" applyProtection="0"/>
    <xf numFmtId="41" fontId="16" fillId="0" borderId="0" applyFont="0" applyFill="0" applyBorder="0" applyAlignment="0" applyProtection="0"/>
    <xf numFmtId="170" fontId="8" fillId="0" borderId="0" applyFill="0" applyBorder="0" applyAlignment="0" applyProtection="0"/>
    <xf numFmtId="5" fontId="8" fillId="0" borderId="0" applyFill="0" applyBorder="0" applyAlignment="0" applyProtection="0"/>
    <xf numFmtId="41" fontId="16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3" fillId="0" borderId="0" applyFont="0" applyFill="0" applyBorder="0" applyAlignment="0" applyProtection="0"/>
    <xf numFmtId="170" fontId="8" fillId="0" borderId="0" applyFill="0" applyBorder="0" applyAlignment="0" applyProtection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7" fillId="0" borderId="0" applyFont="0" applyFill="0" applyBorder="0" applyAlignment="0" applyProtection="0"/>
    <xf numFmtId="41" fontId="16" fillId="0" borderId="0" applyFont="0" applyFill="0" applyBorder="0" applyAlignment="0" applyProtection="0"/>
    <xf numFmtId="170" fontId="6" fillId="0" borderId="0" applyFill="0" applyBorder="0" applyAlignment="0" applyProtection="0"/>
    <xf numFmtId="41" fontId="6" fillId="0" borderId="0" applyFont="0" applyFill="0" applyBorder="0" applyAlignment="0" applyProtection="0"/>
    <xf numFmtId="166" fontId="16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7" fillId="0" borderId="0" applyFont="0" applyFill="0" applyBorder="0" applyAlignment="0" applyProtection="0"/>
    <xf numFmtId="166" fontId="6" fillId="0" borderId="0" applyFont="0" applyFill="0" applyBorder="0" applyAlignment="0" applyProtection="0"/>
    <xf numFmtId="41" fontId="16" fillId="0" borderId="0" applyFont="0" applyFill="0" applyBorder="0" applyAlignment="0" applyProtection="0"/>
    <xf numFmtId="41" fontId="6" fillId="0" borderId="0" applyFont="0" applyFill="0" applyBorder="0" applyAlignment="0" applyProtection="0"/>
    <xf numFmtId="173" fontId="6" fillId="0" borderId="0" applyFill="0" applyBorder="0" applyAlignment="0" applyProtection="0"/>
    <xf numFmtId="172" fontId="6" fillId="0" borderId="0" applyFill="0" applyBorder="0" applyAlignment="0" applyProtection="0"/>
    <xf numFmtId="41" fontId="16" fillId="0" borderId="0" applyFont="0" applyFill="0" applyBorder="0" applyAlignment="0" applyProtection="0"/>
    <xf numFmtId="170" fontId="8" fillId="0" borderId="0" applyFill="0" applyBorder="0" applyAlignment="0" applyProtection="0"/>
    <xf numFmtId="41" fontId="6" fillId="0" borderId="0" applyFont="0" applyFill="0" applyBorder="0" applyAlignment="0" applyProtection="0"/>
    <xf numFmtId="173" fontId="6" fillId="0" borderId="0" applyFill="0" applyBorder="0" applyAlignment="0" applyProtection="0"/>
    <xf numFmtId="41" fontId="7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16" fillId="0" borderId="0" applyFont="0" applyFill="0" applyBorder="0" applyAlignment="0" applyProtection="0"/>
    <xf numFmtId="170" fontId="8" fillId="0" borderId="0" applyFill="0" applyBorder="0" applyAlignment="0" applyProtection="0"/>
    <xf numFmtId="41" fontId="6" fillId="0" borderId="0" applyFont="0" applyFill="0" applyBorder="0" applyAlignment="0" applyProtection="0"/>
    <xf numFmtId="41" fontId="16" fillId="0" borderId="0" applyFont="0" applyFill="0" applyBorder="0" applyAlignment="0" applyProtection="0"/>
    <xf numFmtId="41" fontId="16" fillId="0" borderId="0" applyFont="0" applyFill="0" applyBorder="0" applyAlignment="0" applyProtection="0"/>
    <xf numFmtId="174" fontId="6" fillId="0" borderId="0" applyFill="0" applyBorder="0" applyAlignment="0" applyProtection="0"/>
    <xf numFmtId="41" fontId="16" fillId="0" borderId="0" applyFont="0" applyFill="0" applyBorder="0" applyAlignment="0" applyProtection="0"/>
    <xf numFmtId="41" fontId="6" fillId="0" borderId="0" applyFont="0" applyFill="0" applyBorder="0" applyAlignment="0" applyProtection="0"/>
    <xf numFmtId="170" fontId="8" fillId="0" borderId="0" applyFill="0" applyBorder="0" applyAlignment="0" applyProtection="0"/>
    <xf numFmtId="43" fontId="7" fillId="0" borderId="0" applyFont="0" applyFill="0" applyBorder="0" applyAlignment="0" applyProtection="0"/>
    <xf numFmtId="0" fontId="6" fillId="0" borderId="0" applyFill="0" applyBorder="0" applyAlignment="0" applyProtection="0"/>
    <xf numFmtId="43" fontId="16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7" fillId="0" borderId="0" applyFont="0" applyFill="0" applyBorder="0" applyAlignment="0" applyProtection="0"/>
    <xf numFmtId="0" fontId="6" fillId="0" borderId="0" applyFill="0" applyBorder="0" applyAlignment="0" applyProtection="0"/>
    <xf numFmtId="43" fontId="7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6" fillId="0" borderId="0" applyFill="0" applyBorder="0" applyAlignment="0" applyProtection="0"/>
    <xf numFmtId="43" fontId="1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ill="0" applyBorder="0" applyAlignment="0" applyProtection="0"/>
    <xf numFmtId="43" fontId="6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6" fillId="0" borderId="0" applyFill="0" applyBorder="0" applyAlignment="0" applyProtection="0"/>
    <xf numFmtId="43" fontId="6" fillId="0" borderId="0" applyFill="0" applyBorder="0" applyAlignment="0" applyProtection="0"/>
    <xf numFmtId="43" fontId="6" fillId="0" borderId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5" fontId="8" fillId="0" borderId="0" applyFill="0" applyBorder="0" applyAlignment="0" applyProtection="0"/>
    <xf numFmtId="43" fontId="7" fillId="0" borderId="0" applyFont="0" applyFill="0" applyBorder="0" applyAlignment="0" applyProtection="0"/>
    <xf numFmtId="0" fontId="6" fillId="0" borderId="0" applyFill="0" applyBorder="0" applyAlignment="0" applyProtection="0"/>
    <xf numFmtId="43" fontId="7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75" fontId="8" fillId="0" borderId="0" applyFill="0" applyBorder="0" applyAlignment="0" applyProtection="0"/>
    <xf numFmtId="175" fontId="8" fillId="0" borderId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75" fontId="8" fillId="0" borderId="0" applyFill="0" applyBorder="0" applyAlignment="0" applyProtection="0"/>
    <xf numFmtId="43" fontId="6" fillId="0" borderId="0" applyFont="0" applyFill="0" applyBorder="0" applyAlignment="0" applyProtection="0"/>
    <xf numFmtId="43" fontId="16" fillId="0" borderId="0" applyFont="0" applyFill="0" applyBorder="0" applyAlignment="0" applyProtection="0"/>
    <xf numFmtId="175" fontId="8" fillId="0" borderId="0" applyFill="0" applyBorder="0" applyAlignment="0" applyProtection="0"/>
    <xf numFmtId="175" fontId="8" fillId="0" borderId="0" applyFill="0" applyBorder="0" applyAlignment="0" applyProtection="0"/>
    <xf numFmtId="175" fontId="8" fillId="0" borderId="0" applyFill="0" applyBorder="0" applyAlignment="0" applyProtection="0"/>
    <xf numFmtId="175" fontId="8" fillId="0" borderId="0" applyFill="0" applyBorder="0" applyAlignment="0" applyProtection="0"/>
    <xf numFmtId="175" fontId="8" fillId="0" borderId="0" applyFill="0" applyBorder="0" applyAlignment="0" applyProtection="0"/>
    <xf numFmtId="175" fontId="8" fillId="0" borderId="0" applyFill="0" applyBorder="0" applyAlignment="0" applyProtection="0"/>
    <xf numFmtId="175" fontId="8" fillId="0" borderId="0" applyFill="0" applyBorder="0" applyAlignment="0" applyProtection="0"/>
    <xf numFmtId="175" fontId="8" fillId="0" borderId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6" fillId="0" borderId="0" applyFont="0" applyFill="0" applyBorder="0" applyAlignment="0" applyProtection="0"/>
    <xf numFmtId="175" fontId="8" fillId="0" borderId="0" applyFill="0" applyBorder="0" applyAlignment="0" applyProtection="0"/>
    <xf numFmtId="43" fontId="1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ill="0" applyBorder="0" applyAlignment="0" applyProtection="0"/>
    <xf numFmtId="43" fontId="6" fillId="0" borderId="0" applyFont="0" applyFill="0" applyBorder="0" applyAlignment="0" applyProtection="0"/>
    <xf numFmtId="167" fontId="16" fillId="0" borderId="0" applyFont="0" applyFill="0" applyBorder="0" applyAlignment="0" applyProtection="0"/>
    <xf numFmtId="43" fontId="6" fillId="0" borderId="0" applyFont="0" applyFill="0" applyBorder="0" applyAlignment="0" applyProtection="0"/>
    <xf numFmtId="7" fontId="8" fillId="0" borderId="0" applyFill="0" applyBorder="0" applyAlignment="0" applyProtection="0"/>
    <xf numFmtId="175" fontId="8" fillId="0" borderId="0" applyFill="0" applyBorder="0" applyAlignment="0" applyProtection="0"/>
    <xf numFmtId="43" fontId="7" fillId="0" borderId="0" applyFont="0" applyFill="0" applyBorder="0" applyAlignment="0" applyProtection="0"/>
    <xf numFmtId="43" fontId="6" fillId="0" borderId="0" applyFill="0" applyBorder="0" applyAlignment="0" applyProtection="0"/>
    <xf numFmtId="43" fontId="1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6" fillId="0" borderId="0" applyFont="0" applyFill="0" applyBorder="0" applyAlignment="0" applyProtection="0"/>
    <xf numFmtId="175" fontId="8" fillId="0" borderId="0" applyFill="0" applyBorder="0" applyAlignment="0" applyProtection="0"/>
    <xf numFmtId="175" fontId="8" fillId="0" borderId="0" applyFill="0" applyBorder="0" applyAlignment="0" applyProtection="0"/>
    <xf numFmtId="175" fontId="8" fillId="0" borderId="0" applyFill="0" applyBorder="0" applyAlignment="0" applyProtection="0"/>
    <xf numFmtId="175" fontId="8" fillId="0" borderId="0" applyFill="0" applyBorder="0" applyAlignment="0" applyProtection="0"/>
    <xf numFmtId="175" fontId="8" fillId="0" borderId="0" applyFill="0" applyBorder="0" applyAlignment="0" applyProtection="0"/>
    <xf numFmtId="175" fontId="8" fillId="0" borderId="0" applyFill="0" applyBorder="0" applyAlignment="0" applyProtection="0"/>
    <xf numFmtId="175" fontId="8" fillId="0" borderId="0" applyFill="0" applyBorder="0" applyAlignment="0" applyProtection="0"/>
    <xf numFmtId="175" fontId="8" fillId="0" borderId="0" applyFill="0" applyBorder="0" applyAlignment="0" applyProtection="0"/>
    <xf numFmtId="175" fontId="8" fillId="0" borderId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16" fillId="0" borderId="0" applyFont="0" applyFill="0" applyBorder="0" applyAlignment="0" applyProtection="0"/>
    <xf numFmtId="175" fontId="8" fillId="0" borderId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5" fontId="6" fillId="0" borderId="0" applyFill="0" applyBorder="0" applyAlignment="0" applyProtection="0"/>
    <xf numFmtId="43" fontId="1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5" fontId="8" fillId="0" borderId="0" applyFill="0" applyBorder="0" applyAlignment="0" applyProtection="0"/>
    <xf numFmtId="175" fontId="8" fillId="0" borderId="0" applyFill="0" applyBorder="0" applyAlignment="0" applyProtection="0"/>
    <xf numFmtId="175" fontId="8" fillId="0" borderId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75" fontId="8" fillId="0" borderId="0" applyFill="0" applyBorder="0" applyAlignment="0" applyProtection="0"/>
    <xf numFmtId="175" fontId="8" fillId="0" borderId="0" applyFill="0" applyBorder="0" applyAlignment="0" applyProtection="0"/>
    <xf numFmtId="175" fontId="8" fillId="0" borderId="0" applyFill="0" applyBorder="0" applyAlignment="0" applyProtection="0"/>
    <xf numFmtId="175" fontId="6" fillId="0" borderId="0" applyFill="0" applyBorder="0" applyAlignment="0" applyProtection="0"/>
    <xf numFmtId="43" fontId="1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7" fillId="0" borderId="0" applyFont="0" applyFill="0" applyBorder="0" applyAlignment="0" applyProtection="0"/>
    <xf numFmtId="176" fontId="6" fillId="0" borderId="0" applyFill="0" applyBorder="0" applyAlignment="0" applyProtection="0"/>
    <xf numFmtId="167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7" fillId="0" borderId="0" applyFont="0" applyFill="0" applyBorder="0" applyAlignment="0" applyProtection="0"/>
    <xf numFmtId="175" fontId="8" fillId="0" borderId="0" applyFill="0" applyBorder="0" applyAlignment="0" applyProtection="0"/>
    <xf numFmtId="43" fontId="16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6" fillId="0" borderId="0" applyFont="0" applyFill="0" applyBorder="0" applyAlignment="0" applyProtection="0"/>
    <xf numFmtId="175" fontId="8" fillId="0" borderId="0" applyFill="0" applyBorder="0" applyAlignment="0" applyProtection="0"/>
    <xf numFmtId="43" fontId="16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ill="0" applyBorder="0" applyAlignment="0" applyProtection="0"/>
    <xf numFmtId="43" fontId="6" fillId="0" borderId="0" applyFill="0" applyBorder="0" applyAlignment="0" applyProtection="0"/>
    <xf numFmtId="43" fontId="6" fillId="0" borderId="0" applyFill="0" applyBorder="0" applyAlignment="0" applyProtection="0"/>
    <xf numFmtId="43" fontId="6" fillId="0" borderId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5" fontId="8" fillId="0" borderId="0" applyFill="0" applyBorder="0" applyAlignment="0" applyProtection="0"/>
    <xf numFmtId="43" fontId="1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75" fontId="8" fillId="0" borderId="0" applyFill="0" applyBorder="0" applyAlignment="0" applyProtection="0"/>
    <xf numFmtId="43" fontId="16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ill="0" applyBorder="0" applyAlignment="0" applyProtection="0"/>
    <xf numFmtId="43" fontId="6" fillId="0" borderId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6" fillId="0" borderId="0" applyFill="0" applyBorder="0" applyAlignment="0" applyProtection="0"/>
    <xf numFmtId="43" fontId="6" fillId="0" borderId="0" applyFill="0" applyBorder="0" applyAlignment="0" applyProtection="0"/>
    <xf numFmtId="43" fontId="6" fillId="0" borderId="0" applyFill="0" applyBorder="0" applyAlignment="0" applyProtection="0"/>
    <xf numFmtId="175" fontId="8" fillId="0" borderId="0" applyFill="0" applyBorder="0" applyAlignment="0" applyProtection="0"/>
    <xf numFmtId="43" fontId="16" fillId="0" borderId="0" applyFont="0" applyFill="0" applyBorder="0" applyAlignment="0" applyProtection="0"/>
    <xf numFmtId="43" fontId="6" fillId="0" borderId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67" fontId="16" fillId="0" borderId="0" applyFont="0" applyFill="0" applyBorder="0" applyAlignment="0" applyProtection="0"/>
    <xf numFmtId="167" fontId="16" fillId="0" borderId="0" applyFont="0" applyFill="0" applyBorder="0" applyAlignment="0" applyProtection="0"/>
    <xf numFmtId="167" fontId="16" fillId="0" borderId="0" applyFont="0" applyFill="0" applyBorder="0" applyAlignment="0" applyProtection="0"/>
    <xf numFmtId="167" fontId="1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6" fillId="0" borderId="0" applyFont="0" applyFill="0" applyBorder="0" applyAlignment="0" applyProtection="0"/>
    <xf numFmtId="167" fontId="1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7" fillId="0" borderId="0" applyFont="0" applyFill="0" applyBorder="0" applyAlignment="0" applyProtection="0"/>
    <xf numFmtId="176" fontId="6" fillId="0" borderId="0" applyFill="0" applyBorder="0" applyAlignment="0" applyProtection="0"/>
    <xf numFmtId="175" fontId="6" fillId="0" borderId="0" applyFill="0" applyBorder="0" applyAlignment="0" applyProtection="0"/>
    <xf numFmtId="43" fontId="16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75" fontId="8" fillId="0" borderId="0" applyFill="0" applyBorder="0" applyAlignment="0" applyProtection="0"/>
    <xf numFmtId="43" fontId="16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6" fillId="0" borderId="0" applyFont="0" applyFill="0" applyBorder="0" applyAlignment="0" applyProtection="0"/>
    <xf numFmtId="175" fontId="6" fillId="0" borderId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16" fillId="0" borderId="0" applyFont="0" applyFill="0" applyBorder="0" applyAlignment="0" applyProtection="0"/>
    <xf numFmtId="175" fontId="6" fillId="0" borderId="0" applyFill="0" applyBorder="0" applyAlignment="0" applyProtection="0"/>
    <xf numFmtId="175" fontId="8" fillId="0" borderId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6" fillId="0" borderId="0" applyFill="0" applyBorder="0" applyAlignment="0" applyProtection="0"/>
    <xf numFmtId="43" fontId="16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ill="0" applyBorder="0" applyAlignment="0" applyProtection="0"/>
    <xf numFmtId="43" fontId="6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67" fontId="16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6" fillId="0" borderId="0" applyFill="0" applyBorder="0" applyAlignment="0" applyProtection="0"/>
    <xf numFmtId="43" fontId="1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5" fontId="8" fillId="0" borderId="0" applyFill="0" applyBorder="0" applyAlignment="0" applyProtection="0"/>
    <xf numFmtId="175" fontId="8" fillId="0" borderId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11" borderId="0" applyNumberFormat="0" applyBorder="0" applyAlignment="0" applyProtection="0"/>
    <xf numFmtId="0" fontId="27" fillId="11" borderId="0" applyNumberFormat="0" applyBorder="0" applyAlignment="0" applyProtection="0"/>
    <xf numFmtId="0" fontId="27" fillId="12" borderId="0" applyNumberFormat="0" applyBorder="0" applyAlignment="0" applyProtection="0"/>
    <xf numFmtId="0" fontId="28" fillId="13" borderId="0" applyNumberFormat="0" applyBorder="0" applyAlignment="0" applyProtection="0"/>
    <xf numFmtId="0" fontId="27" fillId="11" borderId="0" applyNumberFormat="0" applyBorder="0" applyAlignment="0" applyProtection="0"/>
    <xf numFmtId="0" fontId="27" fillId="11" borderId="0" applyNumberFormat="0" applyBorder="0" applyAlignment="0" applyProtection="0"/>
    <xf numFmtId="0" fontId="27" fillId="12" borderId="0" applyNumberFormat="0" applyBorder="0" applyAlignment="0" applyProtection="0"/>
    <xf numFmtId="0" fontId="28" fillId="13" borderId="0" applyNumberFormat="0" applyBorder="0" applyAlignment="0" applyProtection="0"/>
    <xf numFmtId="0" fontId="27" fillId="11" borderId="0" applyNumberFormat="0" applyBorder="0" applyAlignment="0" applyProtection="0"/>
    <xf numFmtId="0" fontId="27" fillId="11" borderId="0" applyNumberFormat="0" applyBorder="0" applyAlignment="0" applyProtection="0"/>
    <xf numFmtId="0" fontId="27" fillId="11" borderId="0" applyNumberFormat="0" applyBorder="0" applyAlignment="0" applyProtection="0"/>
    <xf numFmtId="0" fontId="27" fillId="12" borderId="0" applyNumberFormat="0" applyBorder="0" applyAlignment="0" applyProtection="0"/>
    <xf numFmtId="0" fontId="28" fillId="11" borderId="0" applyNumberFormat="0" applyBorder="0" applyAlignment="0" applyProtection="0"/>
    <xf numFmtId="0" fontId="28" fillId="13" borderId="0" applyNumberFormat="0" applyBorder="0" applyAlignment="0" applyProtection="0"/>
    <xf numFmtId="0" fontId="29" fillId="0" borderId="13" applyNumberFormat="0" applyFill="0" applyAlignment="0" applyProtection="0"/>
    <xf numFmtId="0" fontId="29" fillId="0" borderId="13" applyNumberFormat="0" applyFill="0" applyAlignment="0" applyProtection="0"/>
    <xf numFmtId="0" fontId="30" fillId="0" borderId="13" applyNumberFormat="0" applyFill="0" applyAlignment="0" applyProtection="0"/>
    <xf numFmtId="0" fontId="29" fillId="0" borderId="13" applyNumberFormat="0" applyFill="0" applyAlignment="0" applyProtection="0"/>
    <xf numFmtId="0" fontId="29" fillId="0" borderId="13" applyNumberFormat="0" applyFill="0" applyAlignment="0" applyProtection="0"/>
    <xf numFmtId="0" fontId="30" fillId="0" borderId="13" applyNumberFormat="0" applyFill="0" applyAlignment="0" applyProtection="0"/>
    <xf numFmtId="0" fontId="29" fillId="0" borderId="13" applyNumberFormat="0" applyFill="0" applyAlignment="0" applyProtection="0"/>
    <xf numFmtId="0" fontId="29" fillId="0" borderId="13" applyNumberFormat="0" applyFill="0" applyAlignment="0" applyProtection="0"/>
    <xf numFmtId="0" fontId="29" fillId="0" borderId="13" applyNumberFormat="0" applyFill="0" applyAlignment="0" applyProtection="0"/>
    <xf numFmtId="0" fontId="29" fillId="0" borderId="13" applyNumberFormat="0" applyFill="0" applyAlignment="0" applyProtection="0"/>
    <xf numFmtId="0" fontId="30" fillId="0" borderId="13" applyNumberFormat="0" applyFill="0" applyAlignment="0" applyProtection="0"/>
    <xf numFmtId="0" fontId="31" fillId="0" borderId="14" applyNumberFormat="0" applyFill="0" applyAlignment="0" applyProtection="0"/>
    <xf numFmtId="0" fontId="30" fillId="0" borderId="13" applyNumberFormat="0" applyFill="0" applyAlignment="0" applyProtection="0"/>
    <xf numFmtId="0" fontId="32" fillId="0" borderId="15" applyNumberFormat="0" applyFill="0" applyAlignment="0" applyProtection="0"/>
    <xf numFmtId="0" fontId="32" fillId="0" borderId="15" applyNumberFormat="0" applyFill="0" applyAlignment="0" applyProtection="0"/>
    <xf numFmtId="0" fontId="33" fillId="0" borderId="15" applyNumberFormat="0" applyFill="0" applyAlignment="0" applyProtection="0"/>
    <xf numFmtId="0" fontId="32" fillId="0" borderId="15" applyNumberFormat="0" applyFill="0" applyAlignment="0" applyProtection="0"/>
    <xf numFmtId="0" fontId="32" fillId="0" borderId="15" applyNumberFormat="0" applyFill="0" applyAlignment="0" applyProtection="0"/>
    <xf numFmtId="0" fontId="33" fillId="0" borderId="15" applyNumberFormat="0" applyFill="0" applyAlignment="0" applyProtection="0"/>
    <xf numFmtId="0" fontId="32" fillId="0" borderId="15" applyNumberFormat="0" applyFill="0" applyAlignment="0" applyProtection="0"/>
    <xf numFmtId="0" fontId="32" fillId="0" borderId="15" applyNumberFormat="0" applyFill="0" applyAlignment="0" applyProtection="0"/>
    <xf numFmtId="0" fontId="32" fillId="0" borderId="15" applyNumberFormat="0" applyFill="0" applyAlignment="0" applyProtection="0"/>
    <xf numFmtId="0" fontId="32" fillId="0" borderId="15" applyNumberFormat="0" applyFill="0" applyAlignment="0" applyProtection="0"/>
    <xf numFmtId="0" fontId="33" fillId="0" borderId="15" applyNumberFormat="0" applyFill="0" applyAlignment="0" applyProtection="0"/>
    <xf numFmtId="0" fontId="34" fillId="0" borderId="15" applyNumberFormat="0" applyFill="0" applyAlignment="0" applyProtection="0"/>
    <xf numFmtId="0" fontId="33" fillId="0" borderId="15" applyNumberFormat="0" applyFill="0" applyAlignment="0" applyProtection="0"/>
    <xf numFmtId="0" fontId="35" fillId="0" borderId="16" applyNumberFormat="0" applyFill="0" applyAlignment="0" applyProtection="0"/>
    <xf numFmtId="0" fontId="35" fillId="0" borderId="16" applyNumberFormat="0" applyFill="0" applyAlignment="0" applyProtection="0"/>
    <xf numFmtId="0" fontId="36" fillId="0" borderId="16" applyNumberFormat="0" applyFill="0" applyAlignment="0" applyProtection="0"/>
    <xf numFmtId="0" fontId="35" fillId="0" borderId="16" applyNumberFormat="0" applyFill="0" applyAlignment="0" applyProtection="0"/>
    <xf numFmtId="0" fontId="35" fillId="0" borderId="16" applyNumberFormat="0" applyFill="0" applyAlignment="0" applyProtection="0"/>
    <xf numFmtId="0" fontId="36" fillId="0" borderId="16" applyNumberFormat="0" applyFill="0" applyAlignment="0" applyProtection="0"/>
    <xf numFmtId="0" fontId="35" fillId="0" borderId="16" applyNumberFormat="0" applyFill="0" applyAlignment="0" applyProtection="0"/>
    <xf numFmtId="0" fontId="35" fillId="0" borderId="16" applyNumberFormat="0" applyFill="0" applyAlignment="0" applyProtection="0"/>
    <xf numFmtId="0" fontId="35" fillId="0" borderId="16" applyNumberFormat="0" applyFill="0" applyAlignment="0" applyProtection="0"/>
    <xf numFmtId="0" fontId="35" fillId="0" borderId="16" applyNumberFormat="0" applyFill="0" applyAlignment="0" applyProtection="0"/>
    <xf numFmtId="0" fontId="36" fillId="0" borderId="16" applyNumberFormat="0" applyFill="0" applyAlignment="0" applyProtection="0"/>
    <xf numFmtId="0" fontId="37" fillId="0" borderId="17" applyNumberFormat="0" applyFill="0" applyAlignment="0" applyProtection="0"/>
    <xf numFmtId="0" fontId="36" fillId="0" borderId="16" applyNumberFormat="0" applyFill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9" fillId="0" borderId="0" applyNumberFormat="0" applyFill="0" applyBorder="0" applyAlignment="0" applyProtection="0">
      <alignment vertical="top"/>
      <protection locked="0"/>
    </xf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40" fillId="0" borderId="0" applyNumberFormat="0" applyFill="0" applyBorder="0" applyAlignment="0" applyProtection="0">
      <alignment vertical="top"/>
      <protection locked="0"/>
    </xf>
    <xf numFmtId="0" fontId="39" fillId="0" borderId="0" applyNumberFormat="0" applyFill="0" applyBorder="0" applyAlignment="0" applyProtection="0">
      <alignment vertical="top"/>
      <protection locked="0"/>
    </xf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41" fillId="10" borderId="11" applyNumberFormat="0" applyAlignment="0" applyProtection="0"/>
    <xf numFmtId="0" fontId="41" fillId="10" borderId="11" applyNumberFormat="0" applyAlignment="0" applyProtection="0"/>
    <xf numFmtId="0" fontId="42" fillId="21" borderId="11" applyNumberFormat="0" applyAlignment="0" applyProtection="0"/>
    <xf numFmtId="0" fontId="42" fillId="21" borderId="11" applyNumberFormat="0" applyAlignment="0" applyProtection="0"/>
    <xf numFmtId="0" fontId="41" fillId="22" borderId="11" applyNumberFormat="0" applyAlignment="0" applyProtection="0"/>
    <xf numFmtId="0" fontId="42" fillId="10" borderId="11" applyNumberFormat="0" applyAlignment="0" applyProtection="0"/>
    <xf numFmtId="0" fontId="42" fillId="10" borderId="11" applyNumberFormat="0" applyAlignment="0" applyProtection="0"/>
    <xf numFmtId="0" fontId="42" fillId="10" borderId="11" applyNumberFormat="0" applyAlignment="0" applyProtection="0"/>
    <xf numFmtId="0" fontId="42" fillId="21" borderId="11" applyNumberFormat="0" applyAlignment="0" applyProtection="0"/>
    <xf numFmtId="0" fontId="42" fillId="21" borderId="11" applyNumberFormat="0" applyAlignment="0" applyProtection="0"/>
    <xf numFmtId="0" fontId="42" fillId="10" borderId="11" applyNumberFormat="0" applyAlignment="0" applyProtection="0"/>
    <xf numFmtId="0" fontId="41" fillId="22" borderId="11" applyNumberFormat="0" applyAlignment="0" applyProtection="0"/>
    <xf numFmtId="0" fontId="42" fillId="10" borderId="11" applyNumberFormat="0" applyAlignment="0" applyProtection="0"/>
    <xf numFmtId="0" fontId="42" fillId="10" borderId="11" applyNumberFormat="0" applyAlignment="0" applyProtection="0"/>
    <xf numFmtId="0" fontId="42" fillId="10" borderId="11" applyNumberFormat="0" applyAlignment="0" applyProtection="0"/>
    <xf numFmtId="0" fontId="42" fillId="21" borderId="11" applyNumberFormat="0" applyAlignment="0" applyProtection="0"/>
    <xf numFmtId="0" fontId="42" fillId="21" borderId="11" applyNumberFormat="0" applyAlignment="0" applyProtection="0"/>
    <xf numFmtId="0" fontId="42" fillId="10" borderId="11" applyNumberFormat="0" applyAlignment="0" applyProtection="0"/>
    <xf numFmtId="0" fontId="41" fillId="22" borderId="11" applyNumberFormat="0" applyAlignment="0" applyProtection="0"/>
    <xf numFmtId="0" fontId="42" fillId="10" borderId="11" applyNumberFormat="0" applyAlignment="0" applyProtection="0"/>
    <xf numFmtId="0" fontId="42" fillId="10" borderId="11" applyNumberFormat="0" applyAlignment="0" applyProtection="0"/>
    <xf numFmtId="0" fontId="42" fillId="10" borderId="11" applyNumberFormat="0" applyAlignment="0" applyProtection="0"/>
    <xf numFmtId="0" fontId="42" fillId="10" borderId="11" applyNumberFormat="0" applyAlignment="0" applyProtection="0"/>
    <xf numFmtId="0" fontId="42" fillId="10" borderId="11" applyNumberFormat="0" applyAlignment="0" applyProtection="0"/>
    <xf numFmtId="0" fontId="42" fillId="10" borderId="11" applyNumberFormat="0" applyAlignment="0" applyProtection="0"/>
    <xf numFmtId="0" fontId="42" fillId="21" borderId="11" applyNumberFormat="0" applyAlignment="0" applyProtection="0"/>
    <xf numFmtId="0" fontId="41" fillId="10" borderId="11" applyNumberFormat="0" applyAlignment="0" applyProtection="0"/>
    <xf numFmtId="0" fontId="42" fillId="21" borderId="11" applyNumberFormat="0" applyAlignment="0" applyProtection="0"/>
    <xf numFmtId="0" fontId="41" fillId="10" borderId="11" applyNumberFormat="0" applyAlignment="0" applyProtection="0"/>
    <xf numFmtId="0" fontId="43" fillId="0" borderId="18" applyNumberFormat="0" applyFill="0" applyAlignment="0" applyProtection="0"/>
    <xf numFmtId="0" fontId="43" fillId="0" borderId="18" applyNumberFormat="0" applyFill="0" applyAlignment="0" applyProtection="0"/>
    <xf numFmtId="0" fontId="44" fillId="0" borderId="18" applyNumberFormat="0" applyFill="0" applyAlignment="0" applyProtection="0"/>
    <xf numFmtId="0" fontId="43" fillId="0" borderId="18" applyNumberFormat="0" applyFill="0" applyAlignment="0" applyProtection="0"/>
    <xf numFmtId="0" fontId="43" fillId="0" borderId="18" applyNumberFormat="0" applyFill="0" applyAlignment="0" applyProtection="0"/>
    <xf numFmtId="0" fontId="44" fillId="0" borderId="18" applyNumberFormat="0" applyFill="0" applyAlignment="0" applyProtection="0"/>
    <xf numFmtId="0" fontId="43" fillId="0" borderId="18" applyNumberFormat="0" applyFill="0" applyAlignment="0" applyProtection="0"/>
    <xf numFmtId="0" fontId="43" fillId="0" borderId="18" applyNumberFormat="0" applyFill="0" applyAlignment="0" applyProtection="0"/>
    <xf numFmtId="0" fontId="43" fillId="0" borderId="18" applyNumberFormat="0" applyFill="0" applyAlignment="0" applyProtection="0"/>
    <xf numFmtId="0" fontId="43" fillId="0" borderId="18" applyNumberFormat="0" applyFill="0" applyAlignment="0" applyProtection="0"/>
    <xf numFmtId="0" fontId="44" fillId="0" borderId="18" applyNumberFormat="0" applyFill="0" applyAlignment="0" applyProtection="0"/>
    <xf numFmtId="0" fontId="44" fillId="0" borderId="18" applyNumberFormat="0" applyFill="0" applyAlignment="0" applyProtection="0"/>
    <xf numFmtId="0" fontId="45" fillId="33" borderId="0" applyNumberFormat="0" applyBorder="0" applyAlignment="0" applyProtection="0"/>
    <xf numFmtId="0" fontId="45" fillId="33" borderId="0" applyNumberFormat="0" applyBorder="0" applyAlignment="0" applyProtection="0"/>
    <xf numFmtId="0" fontId="45" fillId="67" borderId="0" applyNumberFormat="0" applyBorder="0" applyAlignment="0" applyProtection="0"/>
    <xf numFmtId="0" fontId="46" fillId="68" borderId="0" applyNumberFormat="0" applyBorder="0" applyAlignment="0" applyProtection="0"/>
    <xf numFmtId="0" fontId="45" fillId="33" borderId="0" applyNumberFormat="0" applyBorder="0" applyAlignment="0" applyProtection="0"/>
    <xf numFmtId="0" fontId="45" fillId="33" borderId="0" applyNumberFormat="0" applyBorder="0" applyAlignment="0" applyProtection="0"/>
    <xf numFmtId="0" fontId="45" fillId="67" borderId="0" applyNumberFormat="0" applyBorder="0" applyAlignment="0" applyProtection="0"/>
    <xf numFmtId="0" fontId="46" fillId="68" borderId="0" applyNumberFormat="0" applyBorder="0" applyAlignment="0" applyProtection="0"/>
    <xf numFmtId="0" fontId="45" fillId="33" borderId="0" applyNumberFormat="0" applyBorder="0" applyAlignment="0" applyProtection="0"/>
    <xf numFmtId="0" fontId="45" fillId="33" borderId="0" applyNumberFormat="0" applyBorder="0" applyAlignment="0" applyProtection="0"/>
    <xf numFmtId="0" fontId="45" fillId="33" borderId="0" applyNumberFormat="0" applyBorder="0" applyAlignment="0" applyProtection="0"/>
    <xf numFmtId="0" fontId="45" fillId="67" borderId="0" applyNumberFormat="0" applyBorder="0" applyAlignment="0" applyProtection="0"/>
    <xf numFmtId="0" fontId="46" fillId="33" borderId="0" applyNumberFormat="0" applyBorder="0" applyAlignment="0" applyProtection="0"/>
    <xf numFmtId="0" fontId="46" fillId="68" borderId="0" applyNumberFormat="0" applyBorder="0" applyAlignment="0" applyProtection="0"/>
    <xf numFmtId="0" fontId="8" fillId="0" borderId="0"/>
    <xf numFmtId="0" fontId="16" fillId="0" borderId="0"/>
    <xf numFmtId="0" fontId="3" fillId="0" borderId="0"/>
    <xf numFmtId="0" fontId="6" fillId="0" borderId="0"/>
    <xf numFmtId="0" fontId="3" fillId="0" borderId="0"/>
    <xf numFmtId="0" fontId="6" fillId="0" borderId="0"/>
    <xf numFmtId="0" fontId="16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6" fillId="0" borderId="0"/>
    <xf numFmtId="0" fontId="6" fillId="0" borderId="0"/>
    <xf numFmtId="0" fontId="3" fillId="0" borderId="0"/>
    <xf numFmtId="0" fontId="5" fillId="0" borderId="0"/>
    <xf numFmtId="0" fontId="6" fillId="0" borderId="0"/>
    <xf numFmtId="0" fontId="3" fillId="0" borderId="0"/>
    <xf numFmtId="0" fontId="6" fillId="0" borderId="0"/>
    <xf numFmtId="0" fontId="8" fillId="0" borderId="0"/>
    <xf numFmtId="0" fontId="6" fillId="0" borderId="0"/>
    <xf numFmtId="0" fontId="16" fillId="0" borderId="0"/>
    <xf numFmtId="0" fontId="6" fillId="0" borderId="0"/>
    <xf numFmtId="0" fontId="8" fillId="0" borderId="0"/>
    <xf numFmtId="0" fontId="6" fillId="0" borderId="0"/>
    <xf numFmtId="0" fontId="5" fillId="0" borderId="0"/>
    <xf numFmtId="0" fontId="8" fillId="0" borderId="0"/>
    <xf numFmtId="0" fontId="6" fillId="0" borderId="0"/>
    <xf numFmtId="0" fontId="6" fillId="0" borderId="0"/>
    <xf numFmtId="0" fontId="6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6" fillId="0" borderId="0"/>
    <xf numFmtId="0" fontId="6" fillId="0" borderId="0"/>
    <xf numFmtId="0" fontId="6" fillId="0" borderId="0"/>
    <xf numFmtId="0" fontId="16" fillId="0" borderId="0"/>
    <xf numFmtId="0" fontId="6" fillId="0" borderId="0"/>
    <xf numFmtId="0" fontId="6" fillId="0" borderId="0"/>
    <xf numFmtId="0" fontId="3" fillId="0" borderId="0"/>
    <xf numFmtId="0" fontId="8" fillId="0" borderId="0"/>
    <xf numFmtId="0" fontId="16" fillId="0" borderId="0"/>
    <xf numFmtId="0" fontId="6" fillId="0" borderId="0"/>
    <xf numFmtId="0" fontId="47" fillId="0" borderId="0"/>
    <xf numFmtId="0" fontId="6" fillId="0" borderId="0"/>
    <xf numFmtId="0" fontId="8" fillId="0" borderId="0"/>
    <xf numFmtId="0" fontId="16" fillId="0" borderId="0"/>
    <xf numFmtId="0" fontId="8" fillId="0" borderId="0"/>
    <xf numFmtId="0" fontId="6" fillId="0" borderId="0"/>
    <xf numFmtId="0" fontId="16" fillId="0" borderId="0"/>
    <xf numFmtId="0" fontId="48" fillId="0" borderId="0"/>
    <xf numFmtId="0" fontId="8" fillId="0" borderId="0"/>
    <xf numFmtId="0" fontId="3" fillId="0" borderId="0"/>
    <xf numFmtId="0" fontId="16" fillId="0" borderId="0"/>
    <xf numFmtId="0" fontId="16" fillId="0" borderId="0"/>
    <xf numFmtId="0" fontId="6" fillId="0" borderId="0"/>
    <xf numFmtId="0" fontId="49" fillId="0" borderId="0">
      <alignment vertical="center"/>
    </xf>
    <xf numFmtId="0" fontId="8" fillId="0" borderId="0"/>
    <xf numFmtId="0" fontId="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" fillId="0" borderId="0"/>
    <xf numFmtId="0" fontId="6" fillId="0" borderId="0"/>
    <xf numFmtId="0" fontId="8" fillId="0" borderId="0"/>
    <xf numFmtId="0" fontId="6" fillId="14" borderId="19" applyNumberFormat="0" applyFont="0" applyAlignment="0" applyProtection="0"/>
    <xf numFmtId="0" fontId="8" fillId="69" borderId="19" applyNumberFormat="0" applyAlignment="0" applyProtection="0"/>
    <xf numFmtId="0" fontId="8" fillId="69" borderId="19" applyNumberFormat="0" applyAlignment="0" applyProtection="0"/>
    <xf numFmtId="0" fontId="16" fillId="70" borderId="19" applyNumberFormat="0" applyFont="0" applyAlignment="0" applyProtection="0"/>
    <xf numFmtId="0" fontId="6" fillId="14" borderId="19" applyNumberFormat="0" applyFont="0" applyAlignment="0" applyProtection="0"/>
    <xf numFmtId="0" fontId="6" fillId="14" borderId="19" applyNumberFormat="0" applyFont="0" applyAlignment="0" applyProtection="0"/>
    <xf numFmtId="0" fontId="6" fillId="14" borderId="19" applyNumberFormat="0" applyFont="0" applyAlignment="0" applyProtection="0"/>
    <xf numFmtId="0" fontId="8" fillId="69" borderId="19" applyNumberFormat="0" applyAlignment="0" applyProtection="0"/>
    <xf numFmtId="0" fontId="8" fillId="69" borderId="19" applyNumberFormat="0" applyAlignment="0" applyProtection="0"/>
    <xf numFmtId="0" fontId="6" fillId="14" borderId="19" applyNumberFormat="0" applyFont="0" applyAlignment="0" applyProtection="0"/>
    <xf numFmtId="0" fontId="16" fillId="70" borderId="19" applyNumberFormat="0" applyFont="0" applyAlignment="0" applyProtection="0"/>
    <xf numFmtId="0" fontId="6" fillId="14" borderId="19" applyNumberFormat="0" applyFont="0" applyAlignment="0" applyProtection="0"/>
    <xf numFmtId="0" fontId="6" fillId="14" borderId="19" applyNumberFormat="0" applyFont="0" applyAlignment="0" applyProtection="0"/>
    <xf numFmtId="0" fontId="6" fillId="14" borderId="19" applyNumberFormat="0" applyFont="0" applyAlignment="0" applyProtection="0"/>
    <xf numFmtId="0" fontId="8" fillId="69" borderId="19" applyNumberFormat="0" applyAlignment="0" applyProtection="0"/>
    <xf numFmtId="0" fontId="8" fillId="69" borderId="19" applyNumberFormat="0" applyAlignment="0" applyProtection="0"/>
    <xf numFmtId="0" fontId="6" fillId="14" borderId="19" applyNumberFormat="0" applyFont="0" applyAlignment="0" applyProtection="0"/>
    <xf numFmtId="0" fontId="16" fillId="70" borderId="19" applyNumberFormat="0" applyFont="0" applyAlignment="0" applyProtection="0"/>
    <xf numFmtId="0" fontId="6" fillId="14" borderId="19" applyNumberFormat="0" applyFont="0" applyAlignment="0" applyProtection="0"/>
    <xf numFmtId="0" fontId="6" fillId="14" borderId="19" applyNumberFormat="0" applyFont="0" applyAlignment="0" applyProtection="0"/>
    <xf numFmtId="0" fontId="6" fillId="14" borderId="19" applyNumberFormat="0" applyFont="0" applyAlignment="0" applyProtection="0"/>
    <xf numFmtId="0" fontId="6" fillId="14" borderId="19" applyNumberFormat="0" applyFont="0" applyAlignment="0" applyProtection="0"/>
    <xf numFmtId="0" fontId="6" fillId="14" borderId="19" applyNumberFormat="0" applyFont="0" applyAlignment="0" applyProtection="0"/>
    <xf numFmtId="0" fontId="6" fillId="14" borderId="19" applyNumberFormat="0" applyFont="0" applyAlignment="0" applyProtection="0"/>
    <xf numFmtId="0" fontId="8" fillId="69" borderId="19" applyNumberFormat="0" applyAlignment="0" applyProtection="0"/>
    <xf numFmtId="0" fontId="8" fillId="69" borderId="19" applyNumberFormat="0" applyAlignment="0" applyProtection="0"/>
    <xf numFmtId="0" fontId="6" fillId="14" borderId="19" applyNumberFormat="0" applyFont="0" applyAlignment="0" applyProtection="0"/>
    <xf numFmtId="0" fontId="6" fillId="14" borderId="19" applyNumberFormat="0" applyFont="0" applyAlignment="0" applyProtection="0"/>
    <xf numFmtId="0" fontId="50" fillId="26" borderId="20" applyNumberFormat="0" applyAlignment="0" applyProtection="0"/>
    <xf numFmtId="0" fontId="50" fillId="26" borderId="20" applyNumberFormat="0" applyAlignment="0" applyProtection="0"/>
    <xf numFmtId="0" fontId="51" fillId="62" borderId="20" applyNumberFormat="0" applyAlignment="0" applyProtection="0"/>
    <xf numFmtId="0" fontId="50" fillId="63" borderId="20" applyNumberFormat="0" applyAlignment="0" applyProtection="0"/>
    <xf numFmtId="0" fontId="51" fillId="26" borderId="20" applyNumberFormat="0" applyAlignment="0" applyProtection="0"/>
    <xf numFmtId="0" fontId="51" fillId="26" borderId="20" applyNumberFormat="0" applyAlignment="0" applyProtection="0"/>
    <xf numFmtId="0" fontId="51" fillId="26" borderId="20" applyNumberFormat="0" applyAlignment="0" applyProtection="0"/>
    <xf numFmtId="0" fontId="51" fillId="62" borderId="20" applyNumberFormat="0" applyAlignment="0" applyProtection="0"/>
    <xf numFmtId="0" fontId="51" fillId="62" borderId="20" applyNumberFormat="0" applyAlignment="0" applyProtection="0"/>
    <xf numFmtId="0" fontId="51" fillId="26" borderId="20" applyNumberFormat="0" applyAlignment="0" applyProtection="0"/>
    <xf numFmtId="0" fontId="50" fillId="63" borderId="20" applyNumberFormat="0" applyAlignment="0" applyProtection="0"/>
    <xf numFmtId="0" fontId="51" fillId="26" borderId="20" applyNumberFormat="0" applyAlignment="0" applyProtection="0"/>
    <xf numFmtId="0" fontId="51" fillId="26" borderId="20" applyNumberFormat="0" applyAlignment="0" applyProtection="0"/>
    <xf numFmtId="0" fontId="51" fillId="26" borderId="20" applyNumberFormat="0" applyAlignment="0" applyProtection="0"/>
    <xf numFmtId="0" fontId="51" fillId="62" borderId="20" applyNumberFormat="0" applyAlignment="0" applyProtection="0"/>
    <xf numFmtId="0" fontId="51" fillId="62" borderId="20" applyNumberFormat="0" applyAlignment="0" applyProtection="0"/>
    <xf numFmtId="0" fontId="51" fillId="26" borderId="20" applyNumberFormat="0" applyAlignment="0" applyProtection="0"/>
    <xf numFmtId="0" fontId="50" fillId="63" borderId="20" applyNumberFormat="0" applyAlignment="0" applyProtection="0"/>
    <xf numFmtId="0" fontId="51" fillId="26" borderId="20" applyNumberFormat="0" applyAlignment="0" applyProtection="0"/>
    <xf numFmtId="0" fontId="51" fillId="26" borderId="20" applyNumberFormat="0" applyAlignment="0" applyProtection="0"/>
    <xf numFmtId="0" fontId="51" fillId="26" borderId="20" applyNumberFormat="0" applyAlignment="0" applyProtection="0"/>
    <xf numFmtId="0" fontId="51" fillId="26" borderId="20" applyNumberFormat="0" applyAlignment="0" applyProtection="0"/>
    <xf numFmtId="0" fontId="51" fillId="26" borderId="20" applyNumberFormat="0" applyAlignment="0" applyProtection="0"/>
    <xf numFmtId="0" fontId="51" fillId="26" borderId="20" applyNumberFormat="0" applyAlignment="0" applyProtection="0"/>
    <xf numFmtId="0" fontId="51" fillId="62" borderId="20" applyNumberFormat="0" applyAlignment="0" applyProtection="0"/>
    <xf numFmtId="0" fontId="50" fillId="26" borderId="20" applyNumberFormat="0" applyAlignment="0" applyProtection="0"/>
    <xf numFmtId="0" fontId="51" fillId="62" borderId="20" applyNumberFormat="0" applyAlignment="0" applyProtection="0"/>
    <xf numFmtId="0" fontId="51" fillId="3" borderId="20" applyNumberFormat="0" applyAlignment="0" applyProtection="0"/>
    <xf numFmtId="9" fontId="7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52" fillId="0" borderId="0" applyFont="0" applyFill="0" applyBorder="0" applyAlignment="0" applyProtection="0">
      <alignment vertical="top"/>
    </xf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53" fillId="0" borderId="0">
      <alignment horizontal="left" vertical="top"/>
    </xf>
    <xf numFmtId="0" fontId="11" fillId="0" borderId="0">
      <alignment horizontal="left" vertical="top"/>
    </xf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8" fillId="0" borderId="21" applyNumberFormat="0" applyFill="0" applyAlignment="0" applyProtection="0"/>
    <xf numFmtId="0" fontId="58" fillId="0" borderId="21" applyNumberFormat="0" applyFill="0" applyAlignment="0" applyProtection="0"/>
    <xf numFmtId="0" fontId="59" fillId="0" borderId="21" applyNumberFormat="0" applyFill="0" applyAlignment="0" applyProtection="0"/>
    <xf numFmtId="0" fontId="58" fillId="0" borderId="21" applyNumberFormat="0" applyFill="0" applyAlignment="0" applyProtection="0"/>
    <xf numFmtId="0" fontId="59" fillId="0" borderId="21" applyNumberFormat="0" applyFill="0" applyAlignment="0" applyProtection="0"/>
    <xf numFmtId="0" fontId="59" fillId="0" borderId="21" applyNumberFormat="0" applyFill="0" applyAlignment="0" applyProtection="0"/>
    <xf numFmtId="0" fontId="59" fillId="0" borderId="21" applyNumberFormat="0" applyFill="0" applyAlignment="0" applyProtection="0"/>
    <xf numFmtId="0" fontId="59" fillId="0" borderId="21" applyNumberFormat="0" applyFill="0" applyAlignment="0" applyProtection="0"/>
    <xf numFmtId="0" fontId="59" fillId="0" borderId="21" applyNumberFormat="0" applyFill="0" applyAlignment="0" applyProtection="0"/>
    <xf numFmtId="0" fontId="58" fillId="0" borderId="21" applyNumberFormat="0" applyFill="0" applyAlignment="0" applyProtection="0"/>
    <xf numFmtId="0" fontId="59" fillId="0" borderId="21" applyNumberFormat="0" applyFill="0" applyAlignment="0" applyProtection="0"/>
    <xf numFmtId="0" fontId="59" fillId="0" borderId="21" applyNumberFormat="0" applyFill="0" applyAlignment="0" applyProtection="0"/>
    <xf numFmtId="0" fontId="59" fillId="0" borderId="21" applyNumberFormat="0" applyFill="0" applyAlignment="0" applyProtection="0"/>
    <xf numFmtId="0" fontId="59" fillId="0" borderId="21" applyNumberFormat="0" applyFill="0" applyAlignment="0" applyProtection="0"/>
    <xf numFmtId="0" fontId="59" fillId="0" borderId="21" applyNumberFormat="0" applyFill="0" applyAlignment="0" applyProtection="0"/>
    <xf numFmtId="0" fontId="58" fillId="0" borderId="21" applyNumberFormat="0" applyFill="0" applyAlignment="0" applyProtection="0"/>
    <xf numFmtId="0" fontId="59" fillId="0" borderId="21" applyNumberFormat="0" applyFill="0" applyAlignment="0" applyProtection="0"/>
    <xf numFmtId="0" fontId="59" fillId="0" borderId="21" applyNumberFormat="0" applyFill="0" applyAlignment="0" applyProtection="0"/>
    <xf numFmtId="0" fontId="59" fillId="0" borderId="21" applyNumberFormat="0" applyFill="0" applyAlignment="0" applyProtection="0"/>
    <xf numFmtId="0" fontId="59" fillId="0" borderId="21" applyNumberFormat="0" applyFill="0" applyAlignment="0" applyProtection="0"/>
    <xf numFmtId="0" fontId="59" fillId="0" borderId="21" applyNumberFormat="0" applyFill="0" applyAlignment="0" applyProtection="0"/>
    <xf numFmtId="0" fontId="59" fillId="0" borderId="21" applyNumberFormat="0" applyFill="0" applyAlignment="0" applyProtection="0"/>
    <xf numFmtId="0" fontId="59" fillId="0" borderId="21" applyNumberFormat="0" applyFill="0" applyAlignment="0" applyProtection="0"/>
    <xf numFmtId="0" fontId="58" fillId="0" borderId="21" applyNumberFormat="0" applyFill="0" applyAlignment="0" applyProtection="0"/>
    <xf numFmtId="0" fontId="59" fillId="0" borderId="21" applyNumberFormat="0" applyFill="0" applyAlignment="0" applyProtection="0"/>
    <xf numFmtId="0" fontId="59" fillId="0" borderId="22" applyNumberFormat="0" applyFill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5" fillId="0" borderId="0"/>
    <xf numFmtId="41" fontId="65" fillId="0" borderId="0" applyFont="0" applyFill="0" applyBorder="0" applyAlignment="0" applyProtection="0"/>
    <xf numFmtId="0" fontId="66" fillId="0" borderId="0"/>
    <xf numFmtId="166" fontId="66" fillId="0" borderId="0" applyFont="0" applyFill="0" applyBorder="0" applyAlignment="0" applyProtection="0"/>
    <xf numFmtId="9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2" fillId="0" borderId="0"/>
    <xf numFmtId="41" fontId="2" fillId="0" borderId="0" applyFont="0" applyFill="0" applyBorder="0" applyAlignment="0" applyProtection="0"/>
    <xf numFmtId="41" fontId="1" fillId="0" borderId="0" applyFont="0" applyFill="0" applyBorder="0" applyAlignment="0" applyProtection="0"/>
  </cellStyleXfs>
  <cellXfs count="852">
    <xf numFmtId="0" fontId="0" fillId="0" borderId="0" xfId="0"/>
    <xf numFmtId="0" fontId="12" fillId="0" borderId="0" xfId="33" applyFont="1" applyAlignment="1">
      <alignment vertical="center"/>
    </xf>
    <xf numFmtId="0" fontId="12" fillId="0" borderId="0" xfId="33" applyFont="1"/>
    <xf numFmtId="168" fontId="12" fillId="0" borderId="0" xfId="1" applyNumberFormat="1" applyFont="1"/>
    <xf numFmtId="0" fontId="62" fillId="0" borderId="0" xfId="2" applyFont="1"/>
    <xf numFmtId="0" fontId="4" fillId="0" borderId="0" xfId="2" applyFont="1" applyAlignment="1">
      <alignment horizontal="right"/>
    </xf>
    <xf numFmtId="0" fontId="63" fillId="0" borderId="23" xfId="2" applyFont="1" applyBorder="1" applyAlignment="1">
      <alignment horizontal="center" vertical="center"/>
    </xf>
    <xf numFmtId="0" fontId="63" fillId="0" borderId="24" xfId="2" applyFont="1" applyBorder="1" applyAlignment="1">
      <alignment horizontal="center" vertical="center"/>
    </xf>
    <xf numFmtId="0" fontId="63" fillId="0" borderId="25" xfId="2" applyFont="1" applyBorder="1" applyAlignment="1">
      <alignment horizontal="center" vertical="center"/>
    </xf>
    <xf numFmtId="0" fontId="63" fillId="0" borderId="0" xfId="2" applyFont="1" applyAlignment="1">
      <alignment horizontal="center" vertical="center"/>
    </xf>
    <xf numFmtId="0" fontId="62" fillId="0" borderId="28" xfId="2" applyFont="1" applyBorder="1" applyAlignment="1">
      <alignment horizontal="center"/>
    </xf>
    <xf numFmtId="43" fontId="62" fillId="0" borderId="3" xfId="2" applyNumberFormat="1" applyFont="1" applyBorder="1" applyAlignment="1">
      <alignment vertical="center"/>
    </xf>
    <xf numFmtId="0" fontId="62" fillId="0" borderId="29" xfId="2" applyFont="1" applyBorder="1"/>
    <xf numFmtId="0" fontId="62" fillId="0" borderId="30" xfId="2" applyFont="1" applyBorder="1" applyAlignment="1">
      <alignment horizontal="center"/>
    </xf>
    <xf numFmtId="43" fontId="62" fillId="0" borderId="31" xfId="2" applyNumberFormat="1" applyFont="1" applyBorder="1" applyAlignment="1">
      <alignment vertical="center"/>
    </xf>
    <xf numFmtId="0" fontId="62" fillId="0" borderId="32" xfId="2" applyFont="1" applyBorder="1"/>
    <xf numFmtId="43" fontId="63" fillId="0" borderId="35" xfId="2" applyNumberFormat="1" applyFont="1" applyBorder="1"/>
    <xf numFmtId="0" fontId="62" fillId="0" borderId="36" xfId="2" applyFont="1" applyBorder="1"/>
    <xf numFmtId="43" fontId="62" fillId="0" borderId="0" xfId="2" applyNumberFormat="1" applyFont="1"/>
    <xf numFmtId="43" fontId="63" fillId="0" borderId="0" xfId="2" applyNumberFormat="1" applyFont="1" applyAlignment="1">
      <alignment horizontal="center"/>
    </xf>
    <xf numFmtId="43" fontId="63" fillId="0" borderId="0" xfId="2" applyNumberFormat="1" applyFont="1"/>
    <xf numFmtId="0" fontId="64" fillId="0" borderId="0" xfId="2" applyFont="1"/>
    <xf numFmtId="0" fontId="63" fillId="0" borderId="0" xfId="2" applyFont="1" applyAlignment="1"/>
    <xf numFmtId="0" fontId="63" fillId="0" borderId="0" xfId="2" applyFont="1" applyAlignment="1">
      <alignment vertical="top" wrapText="1"/>
    </xf>
    <xf numFmtId="0" fontId="63" fillId="0" borderId="23" xfId="2" applyFont="1" applyBorder="1" applyAlignment="1">
      <alignment vertical="center"/>
    </xf>
    <xf numFmtId="0" fontId="63" fillId="0" borderId="24" xfId="2" applyFont="1" applyBorder="1" applyAlignment="1">
      <alignment horizontal="center" vertical="center" wrapText="1"/>
    </xf>
    <xf numFmtId="0" fontId="63" fillId="0" borderId="30" xfId="2" applyFont="1" applyBorder="1" applyAlignment="1">
      <alignment horizontal="center" vertical="center"/>
    </xf>
    <xf numFmtId="0" fontId="63" fillId="0" borderId="31" xfId="2" applyFont="1" applyBorder="1" applyAlignment="1">
      <alignment horizontal="center" vertical="center"/>
    </xf>
    <xf numFmtId="0" fontId="63" fillId="0" borderId="32" xfId="2" applyFont="1" applyBorder="1" applyAlignment="1">
      <alignment horizontal="center" vertical="center"/>
    </xf>
    <xf numFmtId="0" fontId="62" fillId="0" borderId="37" xfId="2" applyFont="1" applyBorder="1" applyAlignment="1">
      <alignment horizontal="center"/>
    </xf>
    <xf numFmtId="43" fontId="62" fillId="0" borderId="2" xfId="14" applyNumberFormat="1" applyFont="1" applyBorder="1" applyAlignment="1">
      <alignment vertical="center"/>
    </xf>
    <xf numFmtId="43" fontId="62" fillId="71" borderId="2" xfId="14" applyNumberFormat="1" applyFont="1" applyFill="1" applyBorder="1" applyAlignment="1">
      <alignment vertical="center"/>
    </xf>
    <xf numFmtId="43" fontId="62" fillId="0" borderId="38" xfId="2" applyNumberFormat="1" applyFont="1" applyBorder="1"/>
    <xf numFmtId="43" fontId="62" fillId="71" borderId="3" xfId="14" applyNumberFormat="1" applyFont="1" applyFill="1" applyBorder="1" applyAlignment="1">
      <alignment vertical="center"/>
    </xf>
    <xf numFmtId="43" fontId="62" fillId="0" borderId="29" xfId="2" applyNumberFormat="1" applyFont="1" applyBorder="1"/>
    <xf numFmtId="0" fontId="62" fillId="0" borderId="39" xfId="2" applyFont="1" applyBorder="1" applyAlignment="1">
      <alignment horizontal="center"/>
    </xf>
    <xf numFmtId="43" fontId="62" fillId="0" borderId="4" xfId="2" applyNumberFormat="1" applyFont="1" applyBorder="1" applyAlignment="1">
      <alignment vertical="center"/>
    </xf>
    <xf numFmtId="43" fontId="62" fillId="71" borderId="4" xfId="14" applyNumberFormat="1" applyFont="1" applyFill="1" applyBorder="1" applyAlignment="1">
      <alignment vertical="center"/>
    </xf>
    <xf numFmtId="43" fontId="62" fillId="0" borderId="40" xfId="2" applyNumberFormat="1" applyFont="1" applyBorder="1"/>
    <xf numFmtId="0" fontId="62" fillId="0" borderId="41" xfId="2" applyFont="1" applyBorder="1" applyAlignment="1">
      <alignment vertical="center"/>
    </xf>
    <xf numFmtId="0" fontId="63" fillId="0" borderId="42" xfId="2" applyFont="1" applyBorder="1" applyAlignment="1">
      <alignment horizontal="center" vertical="center"/>
    </xf>
    <xf numFmtId="43" fontId="63" fillId="0" borderId="42" xfId="2" applyNumberFormat="1" applyFont="1" applyBorder="1" applyAlignment="1">
      <alignment vertical="center"/>
    </xf>
    <xf numFmtId="43" fontId="63" fillId="0" borderId="43" xfId="2" applyNumberFormat="1" applyFont="1" applyBorder="1" applyAlignment="1">
      <alignment vertical="center"/>
    </xf>
    <xf numFmtId="0" fontId="62" fillId="0" borderId="0" xfId="2" applyFont="1" applyAlignment="1">
      <alignment vertical="center"/>
    </xf>
    <xf numFmtId="0" fontId="62" fillId="71" borderId="26" xfId="2" applyFont="1" applyFill="1" applyBorder="1" applyAlignment="1">
      <alignment horizontal="center"/>
    </xf>
    <xf numFmtId="43" fontId="62" fillId="71" borderId="9" xfId="14" applyNumberFormat="1" applyFont="1" applyFill="1" applyBorder="1" applyAlignment="1">
      <alignment vertical="center"/>
    </xf>
    <xf numFmtId="0" fontId="62" fillId="71" borderId="27" xfId="2" applyFont="1" applyFill="1" applyBorder="1"/>
    <xf numFmtId="0" fontId="62" fillId="71" borderId="0" xfId="2" applyFont="1" applyFill="1"/>
    <xf numFmtId="0" fontId="15" fillId="2" borderId="0" xfId="33" applyFont="1" applyFill="1"/>
    <xf numFmtId="0" fontId="15" fillId="2" borderId="0" xfId="33" applyFont="1" applyFill="1" applyBorder="1"/>
    <xf numFmtId="0" fontId="12" fillId="0" borderId="0" xfId="33" applyFont="1" applyBorder="1"/>
    <xf numFmtId="0" fontId="14" fillId="2" borderId="0" xfId="33" applyFont="1" applyFill="1" applyBorder="1"/>
    <xf numFmtId="0" fontId="15" fillId="0" borderId="0" xfId="33" applyFont="1"/>
    <xf numFmtId="0" fontId="15" fillId="0" borderId="0" xfId="33" applyFont="1" applyFill="1" applyBorder="1"/>
    <xf numFmtId="0" fontId="12" fillId="0" borderId="0" xfId="33" applyFont="1" applyFill="1"/>
    <xf numFmtId="0" fontId="67" fillId="0" borderId="0" xfId="0" applyFont="1"/>
    <xf numFmtId="0" fontId="68" fillId="0" borderId="0" xfId="0" applyFont="1" applyAlignment="1">
      <alignment horizontal="right"/>
    </xf>
    <xf numFmtId="0" fontId="67" fillId="0" borderId="0" xfId="0" applyFont="1" applyAlignment="1">
      <alignment horizontal="center"/>
    </xf>
    <xf numFmtId="0" fontId="73" fillId="0" borderId="0" xfId="0" applyFont="1"/>
    <xf numFmtId="168" fontId="72" fillId="0" borderId="47" xfId="1" applyNumberFormat="1" applyFont="1" applyBorder="1" applyAlignment="1">
      <alignment horizontal="right" vertical="center"/>
    </xf>
    <xf numFmtId="168" fontId="72" fillId="0" borderId="47" xfId="1" applyNumberFormat="1" applyFont="1" applyBorder="1" applyAlignment="1">
      <alignment horizontal="right" vertical="center" wrapText="1"/>
    </xf>
    <xf numFmtId="0" fontId="73" fillId="0" borderId="10" xfId="0" applyFont="1" applyBorder="1" applyAlignment="1">
      <alignment horizontal="center" vertical="top"/>
    </xf>
    <xf numFmtId="0" fontId="74" fillId="0" borderId="10" xfId="0" applyFont="1" applyBorder="1" applyAlignment="1">
      <alignment vertical="top" wrapText="1"/>
    </xf>
    <xf numFmtId="168" fontId="74" fillId="0" borderId="10" xfId="1" applyNumberFormat="1" applyFont="1" applyBorder="1" applyAlignment="1">
      <alignment horizontal="right" vertical="top" wrapText="1"/>
    </xf>
    <xf numFmtId="0" fontId="73" fillId="0" borderId="3" xfId="0" applyFont="1" applyBorder="1" applyAlignment="1">
      <alignment horizontal="center" vertical="top"/>
    </xf>
    <xf numFmtId="0" fontId="74" fillId="0" borderId="3" xfId="0" applyFont="1" applyBorder="1" applyAlignment="1">
      <alignment vertical="top" wrapText="1"/>
    </xf>
    <xf numFmtId="168" fontId="74" fillId="0" borderId="3" xfId="1" applyNumberFormat="1" applyFont="1" applyBorder="1" applyAlignment="1">
      <alignment horizontal="right" vertical="top" wrapText="1"/>
    </xf>
    <xf numFmtId="0" fontId="73" fillId="0" borderId="4" xfId="0" applyFont="1" applyBorder="1" applyAlignment="1">
      <alignment horizontal="center" vertical="top"/>
    </xf>
    <xf numFmtId="0" fontId="74" fillId="0" borderId="4" xfId="0" applyFont="1" applyBorder="1" applyAlignment="1">
      <alignment vertical="top" wrapText="1"/>
    </xf>
    <xf numFmtId="168" fontId="74" fillId="0" borderId="4" xfId="1" applyNumberFormat="1" applyFont="1" applyBorder="1" applyAlignment="1">
      <alignment horizontal="right" vertical="top" wrapText="1"/>
    </xf>
    <xf numFmtId="0" fontId="77" fillId="0" borderId="0" xfId="0" applyFont="1" applyAlignment="1">
      <alignment horizontal="right"/>
    </xf>
    <xf numFmtId="0" fontId="73" fillId="0" borderId="0" xfId="1812" applyFont="1" applyAlignment="1">
      <alignment horizontal="center"/>
    </xf>
    <xf numFmtId="0" fontId="73" fillId="0" borderId="0" xfId="1812" applyFont="1" applyAlignment="1">
      <alignment horizontal="right" vertical="top"/>
    </xf>
    <xf numFmtId="0" fontId="73" fillId="0" borderId="57" xfId="1812" applyFont="1" applyBorder="1" applyAlignment="1">
      <alignment horizontal="center" vertical="top"/>
    </xf>
    <xf numFmtId="0" fontId="74" fillId="0" borderId="10" xfId="1812" applyFont="1" applyBorder="1" applyAlignment="1">
      <alignment horizontal="left" vertical="top"/>
    </xf>
    <xf numFmtId="177" fontId="73" fillId="0" borderId="58" xfId="1813" applyNumberFormat="1" applyFont="1" applyBorder="1" applyAlignment="1">
      <alignment horizontal="right" vertical="top"/>
    </xf>
    <xf numFmtId="0" fontId="73" fillId="0" borderId="5" xfId="1812" applyFont="1" applyBorder="1" applyAlignment="1">
      <alignment horizontal="center" vertical="top"/>
    </xf>
    <xf numFmtId="0" fontId="74" fillId="0" borderId="3" xfId="1812" applyFont="1" applyBorder="1" applyAlignment="1">
      <alignment horizontal="left" vertical="top"/>
    </xf>
    <xf numFmtId="177" fontId="73" fillId="0" borderId="6" xfId="1813" applyNumberFormat="1" applyFont="1" applyBorder="1" applyAlignment="1">
      <alignment horizontal="right" vertical="top"/>
    </xf>
    <xf numFmtId="0" fontId="74" fillId="0" borderId="4" xfId="1812" applyFont="1" applyBorder="1" applyAlignment="1">
      <alignment horizontal="left" vertical="top"/>
    </xf>
    <xf numFmtId="177" fontId="73" fillId="0" borderId="59" xfId="1813" applyNumberFormat="1" applyFont="1" applyBorder="1" applyAlignment="1">
      <alignment horizontal="right" vertical="top"/>
    </xf>
    <xf numFmtId="177" fontId="69" fillId="0" borderId="47" xfId="1812" applyNumberFormat="1" applyFont="1" applyBorder="1" applyAlignment="1">
      <alignment horizontal="right" vertical="top"/>
    </xf>
    <xf numFmtId="177" fontId="73" fillId="0" borderId="10" xfId="1813" applyNumberFormat="1" applyFont="1" applyBorder="1" applyAlignment="1">
      <alignment horizontal="right" vertical="top"/>
    </xf>
    <xf numFmtId="177" fontId="73" fillId="0" borderId="3" xfId="1813" applyNumberFormat="1" applyFont="1" applyBorder="1" applyAlignment="1">
      <alignment horizontal="right" vertical="top"/>
    </xf>
    <xf numFmtId="0" fontId="73" fillId="0" borderId="61" xfId="1812" applyFont="1" applyBorder="1" applyAlignment="1">
      <alignment horizontal="center" vertical="top"/>
    </xf>
    <xf numFmtId="177" fontId="73" fillId="0" borderId="4" xfId="1813" applyNumberFormat="1" applyFont="1" applyBorder="1" applyAlignment="1">
      <alignment horizontal="right" vertical="top"/>
    </xf>
    <xf numFmtId="177" fontId="69" fillId="0" borderId="47" xfId="1812" applyNumberFormat="1" applyFont="1" applyBorder="1" applyAlignment="1">
      <alignment horizontal="right" vertical="center"/>
    </xf>
    <xf numFmtId="0" fontId="73" fillId="0" borderId="0" xfId="0" applyFont="1" applyAlignment="1">
      <alignment horizontal="center"/>
    </xf>
    <xf numFmtId="168" fontId="69" fillId="0" borderId="47" xfId="1" applyNumberFormat="1" applyFont="1" applyBorder="1" applyAlignment="1">
      <alignment horizontal="right" vertical="center" wrapText="1"/>
    </xf>
    <xf numFmtId="0" fontId="73" fillId="0" borderId="10" xfId="0" applyFont="1" applyBorder="1" applyAlignment="1">
      <alignment vertical="top" wrapText="1"/>
    </xf>
    <xf numFmtId="168" fontId="73" fillId="0" borderId="10" xfId="1" applyNumberFormat="1" applyFont="1" applyBorder="1" applyAlignment="1">
      <alignment horizontal="right" vertical="top" wrapText="1"/>
    </xf>
    <xf numFmtId="0" fontId="73" fillId="0" borderId="3" xfId="0" applyFont="1" applyBorder="1" applyAlignment="1">
      <alignment vertical="top" wrapText="1"/>
    </xf>
    <xf numFmtId="168" fontId="73" fillId="0" borderId="3" xfId="1" applyNumberFormat="1" applyFont="1" applyBorder="1" applyAlignment="1">
      <alignment horizontal="right" vertical="top" wrapText="1"/>
    </xf>
    <xf numFmtId="168" fontId="73" fillId="0" borderId="3" xfId="1" applyNumberFormat="1" applyFont="1" applyBorder="1" applyAlignment="1">
      <alignment horizontal="right" vertical="top"/>
    </xf>
    <xf numFmtId="0" fontId="73" fillId="0" borderId="4" xfId="0" applyFont="1" applyBorder="1" applyAlignment="1">
      <alignment vertical="top" wrapText="1"/>
    </xf>
    <xf numFmtId="168" fontId="73" fillId="0" borderId="4" xfId="1" applyNumberFormat="1" applyFont="1" applyBorder="1" applyAlignment="1">
      <alignment horizontal="right" vertical="top" wrapText="1"/>
    </xf>
    <xf numFmtId="39" fontId="72" fillId="0" borderId="47" xfId="1" applyNumberFormat="1" applyFont="1" applyBorder="1" applyAlignment="1">
      <alignment horizontal="right" vertical="center" wrapText="1"/>
    </xf>
    <xf numFmtId="0" fontId="73" fillId="72" borderId="10" xfId="0" applyNumberFormat="1" applyFont="1" applyFill="1" applyBorder="1" applyAlignment="1">
      <alignment horizontal="left" vertical="top" wrapText="1"/>
    </xf>
    <xf numFmtId="0" fontId="73" fillId="72" borderId="3" xfId="0" applyNumberFormat="1" applyFont="1" applyFill="1" applyBorder="1" applyAlignment="1">
      <alignment horizontal="left" vertical="top" wrapText="1"/>
    </xf>
    <xf numFmtId="0" fontId="73" fillId="72" borderId="3" xfId="0" applyNumberFormat="1" applyFont="1" applyFill="1" applyBorder="1" applyAlignment="1">
      <alignment horizontal="left" vertical="top"/>
    </xf>
    <xf numFmtId="0" fontId="73" fillId="0" borderId="0" xfId="0" applyFont="1" applyAlignment="1">
      <alignment vertical="center"/>
    </xf>
    <xf numFmtId="164" fontId="74" fillId="0" borderId="0" xfId="0" applyNumberFormat="1" applyFont="1"/>
    <xf numFmtId="164" fontId="81" fillId="0" borderId="0" xfId="0" applyNumberFormat="1" applyFont="1"/>
    <xf numFmtId="164" fontId="73" fillId="0" borderId="0" xfId="0" applyNumberFormat="1" applyFont="1"/>
    <xf numFmtId="3" fontId="73" fillId="0" borderId="0" xfId="0" applyNumberFormat="1" applyFont="1" applyAlignment="1">
      <alignment vertical="center"/>
    </xf>
    <xf numFmtId="168" fontId="73" fillId="0" borderId="0" xfId="0" applyNumberFormat="1" applyFont="1" applyAlignment="1">
      <alignment vertical="center"/>
    </xf>
    <xf numFmtId="0" fontId="77" fillId="0" borderId="0" xfId="0" applyFont="1" applyAlignment="1">
      <alignment horizontal="right" vertical="center"/>
    </xf>
    <xf numFmtId="0" fontId="73" fillId="0" borderId="0" xfId="0" applyFont="1" applyFill="1" applyAlignment="1">
      <alignment vertical="center"/>
    </xf>
    <xf numFmtId="0" fontId="13" fillId="0" borderId="2" xfId="0" applyFont="1" applyFill="1" applyBorder="1" applyAlignment="1">
      <alignment horizontal="center" vertical="center"/>
    </xf>
    <xf numFmtId="168" fontId="13" fillId="0" borderId="2" xfId="0" applyNumberFormat="1" applyFont="1" applyFill="1" applyBorder="1" applyAlignment="1">
      <alignment horizontal="center" vertical="center"/>
    </xf>
    <xf numFmtId="0" fontId="81" fillId="0" borderId="0" xfId="0" applyFont="1" applyFill="1" applyAlignment="1">
      <alignment vertical="center"/>
    </xf>
    <xf numFmtId="0" fontId="81" fillId="0" borderId="2" xfId="0" applyFont="1" applyFill="1" applyBorder="1" applyAlignment="1">
      <alignment horizontal="center" vertical="center"/>
    </xf>
    <xf numFmtId="0" fontId="81" fillId="0" borderId="45" xfId="0" applyFont="1" applyBorder="1" applyAlignment="1">
      <alignment horizontal="center" vertical="center"/>
    </xf>
    <xf numFmtId="0" fontId="81" fillId="0" borderId="46" xfId="22" applyFont="1" applyFill="1" applyBorder="1" applyAlignment="1">
      <alignment horizontal="justify" vertical="center" wrapText="1"/>
    </xf>
    <xf numFmtId="168" fontId="81" fillId="0" borderId="3" xfId="3" applyNumberFormat="1" applyFont="1" applyFill="1" applyBorder="1" applyAlignment="1">
      <alignment horizontal="right" vertical="center" wrapText="1"/>
    </xf>
    <xf numFmtId="164" fontId="81" fillId="0" borderId="0" xfId="0" applyNumberFormat="1" applyFont="1" applyFill="1" applyAlignment="1">
      <alignment vertical="center"/>
    </xf>
    <xf numFmtId="0" fontId="81" fillId="0" borderId="3" xfId="0" applyFont="1" applyFill="1" applyBorder="1" applyAlignment="1">
      <alignment horizontal="center" vertical="center"/>
    </xf>
    <xf numFmtId="0" fontId="81" fillId="0" borderId="5" xfId="0" applyFont="1" applyBorder="1" applyAlignment="1">
      <alignment horizontal="center" vertical="center"/>
    </xf>
    <xf numFmtId="0" fontId="13" fillId="0" borderId="3" xfId="0" applyFont="1" applyFill="1" applyBorder="1" applyAlignment="1">
      <alignment horizontal="center" vertical="center"/>
    </xf>
    <xf numFmtId="0" fontId="81" fillId="0" borderId="6" xfId="0" applyFont="1" applyBorder="1" applyAlignment="1">
      <alignment vertical="center"/>
    </xf>
    <xf numFmtId="168" fontId="82" fillId="0" borderId="3" xfId="1" applyNumberFormat="1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168" fontId="13" fillId="0" borderId="3" xfId="1" applyNumberFormat="1" applyFont="1" applyBorder="1" applyAlignment="1">
      <alignment vertical="center"/>
    </xf>
    <xf numFmtId="0" fontId="81" fillId="0" borderId="3" xfId="0" applyFont="1" applyBorder="1" applyAlignment="1">
      <alignment horizontal="center" vertical="center"/>
    </xf>
    <xf numFmtId="168" fontId="81" fillId="0" borderId="3" xfId="1" applyNumberFormat="1" applyFont="1" applyBorder="1" applyAlignment="1">
      <alignment horizontal="center" vertical="center"/>
    </xf>
    <xf numFmtId="168" fontId="81" fillId="0" borderId="3" xfId="1" applyNumberFormat="1" applyFont="1" applyBorder="1" applyAlignment="1">
      <alignment vertical="center"/>
    </xf>
    <xf numFmtId="0" fontId="67" fillId="0" borderId="0" xfId="0" applyFont="1" applyFill="1"/>
    <xf numFmtId="0" fontId="67" fillId="0" borderId="0" xfId="0" applyFont="1" applyFill="1" applyAlignment="1">
      <alignment horizontal="right" vertical="center"/>
    </xf>
    <xf numFmtId="0" fontId="70" fillId="0" borderId="0" xfId="0" applyFont="1" applyFill="1" applyAlignment="1"/>
    <xf numFmtId="0" fontId="83" fillId="0" borderId="0" xfId="0" applyFont="1" applyFill="1"/>
    <xf numFmtId="0" fontId="85" fillId="0" borderId="0" xfId="0" applyFont="1" applyFill="1"/>
    <xf numFmtId="0" fontId="86" fillId="0" borderId="0" xfId="0" applyFont="1" applyFill="1"/>
    <xf numFmtId="168" fontId="67" fillId="0" borderId="0" xfId="1" applyNumberFormat="1" applyFont="1" applyFill="1"/>
    <xf numFmtId="43" fontId="67" fillId="0" borderId="0" xfId="0" applyNumberFormat="1" applyFont="1" applyFill="1"/>
    <xf numFmtId="39" fontId="67" fillId="0" borderId="0" xfId="0" applyNumberFormat="1" applyFont="1" applyFill="1"/>
    <xf numFmtId="9" fontId="67" fillId="0" borderId="0" xfId="1814" applyFont="1" applyFill="1"/>
    <xf numFmtId="0" fontId="67" fillId="0" borderId="0" xfId="0" applyFont="1" applyFill="1" applyAlignment="1">
      <alignment horizontal="right"/>
    </xf>
    <xf numFmtId="0" fontId="76" fillId="0" borderId="0" xfId="0" applyFont="1" applyFill="1" applyAlignment="1"/>
    <xf numFmtId="0" fontId="73" fillId="0" borderId="0" xfId="0" applyFont="1" applyFill="1" applyAlignment="1">
      <alignment horizontal="center"/>
    </xf>
    <xf numFmtId="0" fontId="73" fillId="0" borderId="0" xfId="0" applyFont="1" applyAlignment="1">
      <alignment vertical="top"/>
    </xf>
    <xf numFmtId="0" fontId="73" fillId="0" borderId="0" xfId="0" applyFont="1" applyBorder="1"/>
    <xf numFmtId="0" fontId="67" fillId="0" borderId="49" xfId="0" applyFont="1" applyBorder="1" applyAlignment="1">
      <alignment horizontal="center" vertical="center"/>
    </xf>
    <xf numFmtId="0" fontId="67" fillId="0" borderId="49" xfId="0" applyFont="1" applyBorder="1" applyAlignment="1">
      <alignment horizontal="left" vertical="center" wrapText="1" indent="1"/>
    </xf>
    <xf numFmtId="0" fontId="67" fillId="0" borderId="49" xfId="0" applyFont="1" applyBorder="1" applyAlignment="1">
      <alignment horizontal="center" vertical="center" wrapText="1"/>
    </xf>
    <xf numFmtId="168" fontId="67" fillId="0" borderId="49" xfId="1" applyNumberFormat="1" applyFont="1" applyFill="1" applyBorder="1" applyAlignment="1">
      <alignment horizontal="center" vertical="center"/>
    </xf>
    <xf numFmtId="0" fontId="67" fillId="0" borderId="49" xfId="0" quotePrefix="1" applyFont="1" applyBorder="1" applyAlignment="1">
      <alignment vertical="top" wrapText="1"/>
    </xf>
    <xf numFmtId="0" fontId="67" fillId="0" borderId="52" xfId="0" applyFont="1" applyBorder="1"/>
    <xf numFmtId="0" fontId="67" fillId="0" borderId="44" xfId="0" applyFont="1" applyBorder="1" applyAlignment="1">
      <alignment horizontal="center" vertical="center"/>
    </xf>
    <xf numFmtId="0" fontId="67" fillId="0" borderId="44" xfId="0" applyFont="1" applyBorder="1" applyAlignment="1">
      <alignment horizontal="left" vertical="top" wrapText="1" indent="1"/>
    </xf>
    <xf numFmtId="0" fontId="67" fillId="0" borderId="44" xfId="0" applyFont="1" applyBorder="1" applyAlignment="1">
      <alignment horizontal="center"/>
    </xf>
    <xf numFmtId="168" fontId="67" fillId="0" borderId="44" xfId="1" applyNumberFormat="1" applyFont="1" applyFill="1" applyBorder="1" applyAlignment="1">
      <alignment horizontal="center"/>
    </xf>
    <xf numFmtId="0" fontId="67" fillId="0" borderId="44" xfId="0" quotePrefix="1" applyFont="1" applyBorder="1" applyAlignment="1">
      <alignment vertical="top" wrapText="1"/>
    </xf>
    <xf numFmtId="0" fontId="67" fillId="0" borderId="54" xfId="0" applyFont="1" applyBorder="1"/>
    <xf numFmtId="0" fontId="67" fillId="0" borderId="44" xfId="0" applyFont="1" applyBorder="1"/>
    <xf numFmtId="0" fontId="67" fillId="0" borderId="44" xfId="0" applyFont="1" applyBorder="1" applyAlignment="1">
      <alignment vertical="top" wrapText="1"/>
    </xf>
    <xf numFmtId="0" fontId="67" fillId="0" borderId="31" xfId="0" applyFont="1" applyBorder="1" applyAlignment="1">
      <alignment horizontal="center" vertical="center"/>
    </xf>
    <xf numFmtId="0" fontId="67" fillId="0" borderId="31" xfId="0" applyFont="1" applyBorder="1"/>
    <xf numFmtId="0" fontId="67" fillId="0" borderId="31" xfId="0" applyFont="1" applyBorder="1" applyAlignment="1">
      <alignment horizontal="center"/>
    </xf>
    <xf numFmtId="168" fontId="67" fillId="0" borderId="31" xfId="1" applyNumberFormat="1" applyFont="1" applyFill="1" applyBorder="1" applyAlignment="1">
      <alignment horizontal="center"/>
    </xf>
    <xf numFmtId="0" fontId="67" fillId="0" borderId="31" xfId="0" applyFont="1" applyBorder="1" applyAlignment="1">
      <alignment vertical="top" wrapText="1"/>
    </xf>
    <xf numFmtId="0" fontId="67" fillId="0" borderId="53" xfId="0" applyFont="1" applyBorder="1"/>
    <xf numFmtId="0" fontId="67" fillId="0" borderId="31" xfId="0" quotePrefix="1" applyFont="1" applyBorder="1" applyAlignment="1">
      <alignment vertical="top" wrapText="1"/>
    </xf>
    <xf numFmtId="0" fontId="67" fillId="0" borderId="44" xfId="0" applyFont="1" applyFill="1" applyBorder="1"/>
    <xf numFmtId="0" fontId="67" fillId="0" borderId="44" xfId="0" quotePrefix="1" applyFont="1" applyBorder="1" applyAlignment="1">
      <alignment vertical="top"/>
    </xf>
    <xf numFmtId="0" fontId="67" fillId="0" borderId="44" xfId="0" applyFont="1" applyBorder="1" applyAlignment="1">
      <alignment horizontal="left" vertical="center" wrapText="1" indent="1"/>
    </xf>
    <xf numFmtId="0" fontId="67" fillId="0" borderId="44" xfId="0" applyFont="1" applyBorder="1" applyAlignment="1">
      <alignment horizontal="center" vertical="center" wrapText="1"/>
    </xf>
    <xf numFmtId="168" fontId="67" fillId="0" borderId="44" xfId="1" applyNumberFormat="1" applyFont="1" applyFill="1" applyBorder="1" applyAlignment="1">
      <alignment horizontal="center" vertical="center"/>
    </xf>
    <xf numFmtId="0" fontId="67" fillId="0" borderId="31" xfId="0" quotePrefix="1" applyFont="1" applyBorder="1" applyAlignment="1">
      <alignment vertical="top"/>
    </xf>
    <xf numFmtId="0" fontId="67" fillId="0" borderId="44" xfId="0" applyFont="1" applyBorder="1" applyAlignment="1">
      <alignment vertical="center"/>
    </xf>
    <xf numFmtId="0" fontId="67" fillId="0" borderId="0" xfId="0" applyFont="1" applyBorder="1"/>
    <xf numFmtId="0" fontId="67" fillId="0" borderId="0" xfId="0" applyFont="1" applyBorder="1" applyAlignment="1">
      <alignment vertical="center"/>
    </xf>
    <xf numFmtId="43" fontId="73" fillId="0" borderId="0" xfId="0" applyNumberFormat="1" applyFont="1"/>
    <xf numFmtId="0" fontId="67" fillId="0" borderId="55" xfId="0" applyFont="1" applyBorder="1" applyAlignment="1">
      <alignment vertical="center"/>
    </xf>
    <xf numFmtId="0" fontId="67" fillId="0" borderId="55" xfId="0" applyFont="1" applyBorder="1" applyAlignment="1">
      <alignment horizontal="center" vertical="center"/>
    </xf>
    <xf numFmtId="0" fontId="67" fillId="0" borderId="49" xfId="0" applyFont="1" applyBorder="1" applyAlignment="1">
      <alignment vertical="center"/>
    </xf>
    <xf numFmtId="0" fontId="67" fillId="0" borderId="52" xfId="0" applyFont="1" applyBorder="1" applyAlignment="1">
      <alignment horizontal="left" vertical="center" wrapText="1" indent="1"/>
    </xf>
    <xf numFmtId="0" fontId="67" fillId="0" borderId="54" xfId="0" applyFont="1" applyBorder="1" applyAlignment="1">
      <alignment horizontal="left" vertical="top" wrapText="1" indent="1"/>
    </xf>
    <xf numFmtId="0" fontId="67" fillId="0" borderId="53" xfId="0" applyFont="1" applyBorder="1" applyAlignment="1">
      <alignment horizontal="center" vertical="center"/>
    </xf>
    <xf numFmtId="0" fontId="67" fillId="0" borderId="56" xfId="0" applyFont="1" applyBorder="1"/>
    <xf numFmtId="0" fontId="67" fillId="0" borderId="44" xfId="0" applyFont="1" applyFill="1" applyBorder="1" applyAlignment="1">
      <alignment horizontal="left" vertical="top" wrapText="1" indent="1"/>
    </xf>
    <xf numFmtId="0" fontId="67" fillId="0" borderId="44" xfId="0" applyFont="1" applyBorder="1" applyAlignment="1">
      <alignment wrapText="1"/>
    </xf>
    <xf numFmtId="0" fontId="67" fillId="0" borderId="49" xfId="0" applyFont="1" applyBorder="1" applyAlignment="1">
      <alignment vertical="top" wrapText="1"/>
    </xf>
    <xf numFmtId="0" fontId="67" fillId="0" borderId="49" xfId="0" applyFont="1" applyBorder="1"/>
    <xf numFmtId="0" fontId="67" fillId="0" borderId="44" xfId="0" applyFont="1" applyBorder="1" applyAlignment="1">
      <alignment vertical="top"/>
    </xf>
    <xf numFmtId="0" fontId="67" fillId="0" borderId="31" xfId="0" applyFont="1" applyBorder="1" applyAlignment="1">
      <alignment vertical="top"/>
    </xf>
    <xf numFmtId="0" fontId="67" fillId="0" borderId="49" xfId="0" applyFont="1" applyBorder="1" applyAlignment="1">
      <alignment horizontal="center" vertical="top"/>
    </xf>
    <xf numFmtId="0" fontId="67" fillId="0" borderId="49" xfId="0" applyFont="1" applyBorder="1" applyAlignment="1">
      <alignment vertical="top"/>
    </xf>
    <xf numFmtId="178" fontId="67" fillId="0" borderId="49" xfId="1" applyNumberFormat="1" applyFont="1" applyBorder="1" applyAlignment="1">
      <alignment horizontal="center" vertical="top"/>
    </xf>
    <xf numFmtId="168" fontId="67" fillId="0" borderId="49" xfId="1" applyNumberFormat="1" applyFont="1" applyFill="1" applyBorder="1" applyAlignment="1">
      <alignment horizontal="center" vertical="top"/>
    </xf>
    <xf numFmtId="0" fontId="67" fillId="0" borderId="50" xfId="0" applyFont="1" applyBorder="1" applyAlignment="1">
      <alignment horizontal="left" vertical="top"/>
    </xf>
    <xf numFmtId="0" fontId="67" fillId="0" borderId="8" xfId="0" applyFont="1" applyBorder="1" applyAlignment="1">
      <alignment horizontal="left" vertical="top"/>
    </xf>
    <xf numFmtId="0" fontId="67" fillId="0" borderId="47" xfId="0" applyFont="1" applyBorder="1" applyAlignment="1">
      <alignment horizontal="center" vertical="center"/>
    </xf>
    <xf numFmtId="168" fontId="67" fillId="0" borderId="47" xfId="1" applyNumberFormat="1" applyFont="1" applyFill="1" applyBorder="1" applyAlignment="1">
      <alignment horizontal="right" vertical="top"/>
    </xf>
    <xf numFmtId="0" fontId="67" fillId="0" borderId="47" xfId="0" applyFont="1" applyBorder="1" applyAlignment="1">
      <alignment vertical="top"/>
    </xf>
    <xf numFmtId="0" fontId="67" fillId="0" borderId="47" xfId="0" applyFont="1" applyBorder="1"/>
    <xf numFmtId="168" fontId="76" fillId="0" borderId="47" xfId="0" applyNumberFormat="1" applyFont="1" applyFill="1" applyBorder="1" applyAlignment="1">
      <alignment horizontal="center" vertical="center"/>
    </xf>
    <xf numFmtId="0" fontId="67" fillId="0" borderId="47" xfId="0" applyFont="1" applyBorder="1" applyAlignment="1">
      <alignment vertical="center"/>
    </xf>
    <xf numFmtId="43" fontId="73" fillId="0" borderId="0" xfId="0" applyNumberFormat="1" applyFont="1" applyFill="1" applyAlignment="1">
      <alignment horizontal="center"/>
    </xf>
    <xf numFmtId="0" fontId="67" fillId="0" borderId="0" xfId="1810" applyNumberFormat="1" applyFont="1" applyAlignment="1">
      <alignment vertical="center"/>
    </xf>
    <xf numFmtId="0" fontId="67" fillId="0" borderId="0" xfId="1810" applyFont="1"/>
    <xf numFmtId="0" fontId="68" fillId="0" borderId="0" xfId="1810" applyFont="1" applyAlignment="1">
      <alignment horizontal="right"/>
    </xf>
    <xf numFmtId="0" fontId="67" fillId="0" borderId="0" xfId="1810" applyFont="1" applyAlignment="1">
      <alignment horizontal="center" vertical="center"/>
    </xf>
    <xf numFmtId="0" fontId="67" fillId="0" borderId="0" xfId="1810" applyFont="1" applyAlignment="1">
      <alignment wrapText="1"/>
    </xf>
    <xf numFmtId="0" fontId="15" fillId="0" borderId="0" xfId="1810" applyFont="1" applyAlignment="1">
      <alignment horizontal="center" vertical="center"/>
    </xf>
    <xf numFmtId="168" fontId="67" fillId="0" borderId="0" xfId="1" applyNumberFormat="1" applyFont="1"/>
    <xf numFmtId="0" fontId="67" fillId="0" borderId="31" xfId="0" applyFont="1" applyBorder="1" applyAlignment="1">
      <alignment horizontal="left" vertical="top" wrapText="1" indent="1"/>
    </xf>
    <xf numFmtId="0" fontId="67" fillId="0" borderId="53" xfId="0" applyFont="1" applyBorder="1" applyAlignment="1">
      <alignment horizontal="left" vertical="top" wrapText="1" indent="1"/>
    </xf>
    <xf numFmtId="0" fontId="73" fillId="0" borderId="0" xfId="0" applyFont="1" applyFill="1"/>
    <xf numFmtId="41" fontId="73" fillId="0" borderId="0" xfId="1" applyFont="1" applyFill="1"/>
    <xf numFmtId="39" fontId="73" fillId="0" borderId="0" xfId="0" applyNumberFormat="1" applyFont="1" applyFill="1"/>
    <xf numFmtId="0" fontId="70" fillId="0" borderId="47" xfId="2" applyFont="1" applyFill="1" applyBorder="1" applyAlignment="1">
      <alignment horizontal="center" vertical="center" wrapText="1"/>
    </xf>
    <xf numFmtId="0" fontId="70" fillId="0" borderId="47" xfId="0" quotePrefix="1" applyFont="1" applyFill="1" applyBorder="1" applyAlignment="1">
      <alignment horizontal="center" vertical="center"/>
    </xf>
    <xf numFmtId="0" fontId="70" fillId="0" borderId="47" xfId="0" quotePrefix="1" applyFont="1" applyFill="1" applyBorder="1" applyAlignment="1">
      <alignment horizontal="center" wrapText="1"/>
    </xf>
    <xf numFmtId="168" fontId="67" fillId="0" borderId="0" xfId="0" applyNumberFormat="1" applyFont="1"/>
    <xf numFmtId="0" fontId="73" fillId="0" borderId="63" xfId="0" applyFont="1" applyBorder="1" applyAlignment="1">
      <alignment vertical="top" wrapText="1"/>
    </xf>
    <xf numFmtId="168" fontId="73" fillId="0" borderId="63" xfId="1" applyNumberFormat="1" applyFont="1" applyBorder="1" applyAlignment="1">
      <alignment horizontal="right" vertical="top" wrapText="1"/>
    </xf>
    <xf numFmtId="168" fontId="73" fillId="0" borderId="0" xfId="1" applyNumberFormat="1" applyFont="1"/>
    <xf numFmtId="177" fontId="73" fillId="0" borderId="0" xfId="0" applyNumberFormat="1" applyFont="1"/>
    <xf numFmtId="4" fontId="73" fillId="0" borderId="0" xfId="0" applyNumberFormat="1" applyFont="1"/>
    <xf numFmtId="4" fontId="73" fillId="0" borderId="0" xfId="0" applyNumberFormat="1" applyFont="1" applyAlignment="1">
      <alignment vertical="top"/>
    </xf>
    <xf numFmtId="168" fontId="73" fillId="0" borderId="0" xfId="0" applyNumberFormat="1" applyFont="1"/>
    <xf numFmtId="168" fontId="73" fillId="0" borderId="0" xfId="1" applyNumberFormat="1" applyFont="1" applyAlignment="1">
      <alignment vertical="top"/>
    </xf>
    <xf numFmtId="177" fontId="69" fillId="0" borderId="0" xfId="1812" applyNumberFormat="1" applyFont="1" applyBorder="1" applyAlignment="1">
      <alignment horizontal="right" vertical="center"/>
    </xf>
    <xf numFmtId="168" fontId="73" fillId="0" borderId="0" xfId="1" applyNumberFormat="1" applyFont="1" applyBorder="1"/>
    <xf numFmtId="43" fontId="73" fillId="0" borderId="0" xfId="0" applyNumberFormat="1" applyFont="1" applyBorder="1"/>
    <xf numFmtId="0" fontId="84" fillId="0" borderId="49" xfId="0" quotePrefix="1" applyFont="1" applyFill="1" applyBorder="1" applyAlignment="1">
      <alignment horizontal="center" vertical="center"/>
    </xf>
    <xf numFmtId="0" fontId="84" fillId="0" borderId="47" xfId="0" quotePrefix="1" applyFont="1" applyFill="1" applyBorder="1" applyAlignment="1">
      <alignment horizontal="center" wrapText="1"/>
    </xf>
    <xf numFmtId="168" fontId="90" fillId="0" borderId="0" xfId="9" applyNumberFormat="1" applyFont="1" applyBorder="1" applyAlignment="1">
      <alignment horizontal="right" vertical="center" wrapText="1"/>
    </xf>
    <xf numFmtId="43" fontId="67" fillId="0" borderId="0" xfId="0" applyNumberFormat="1" applyFont="1" applyBorder="1"/>
    <xf numFmtId="0" fontId="81" fillId="0" borderId="5" xfId="0" applyFont="1" applyBorder="1" applyAlignment="1">
      <alignment vertical="center"/>
    </xf>
    <xf numFmtId="168" fontId="81" fillId="0" borderId="0" xfId="0" applyNumberFormat="1" applyFont="1" applyFill="1" applyAlignment="1">
      <alignment vertical="center"/>
    </xf>
    <xf numFmtId="0" fontId="81" fillId="0" borderId="47" xfId="0" applyFont="1" applyBorder="1" applyAlignment="1">
      <alignment vertical="center"/>
    </xf>
    <xf numFmtId="168" fontId="13" fillId="0" borderId="47" xfId="1" applyNumberFormat="1" applyFont="1" applyBorder="1" applyAlignment="1">
      <alignment horizontal="right" vertical="center"/>
    </xf>
    <xf numFmtId="43" fontId="67" fillId="0" borderId="0" xfId="0" applyNumberFormat="1" applyFont="1"/>
    <xf numFmtId="39" fontId="83" fillId="0" borderId="0" xfId="0" applyNumberFormat="1" applyFont="1" applyFill="1"/>
    <xf numFmtId="4" fontId="83" fillId="0" borderId="0" xfId="0" applyNumberFormat="1" applyFont="1" applyFill="1"/>
    <xf numFmtId="41" fontId="67" fillId="0" borderId="0" xfId="1" applyFont="1" applyFill="1"/>
    <xf numFmtId="4" fontId="73" fillId="0" borderId="0" xfId="0" applyNumberFormat="1" applyFont="1" applyFill="1"/>
    <xf numFmtId="0" fontId="86" fillId="0" borderId="0" xfId="0" applyFont="1" applyFill="1" applyAlignment="1">
      <alignment vertical="center"/>
    </xf>
    <xf numFmtId="4" fontId="67" fillId="0" borderId="0" xfId="0" applyNumberFormat="1" applyFont="1" applyFill="1"/>
    <xf numFmtId="0" fontId="69" fillId="0" borderId="0" xfId="0" applyFont="1" applyFill="1" applyAlignment="1">
      <alignment horizontal="center"/>
    </xf>
    <xf numFmtId="168" fontId="15" fillId="2" borderId="0" xfId="33" applyNumberFormat="1" applyFont="1" applyFill="1" applyBorder="1"/>
    <xf numFmtId="43" fontId="12" fillId="0" borderId="0" xfId="33" applyNumberFormat="1" applyFont="1"/>
    <xf numFmtId="0" fontId="15" fillId="0" borderId="0" xfId="33" applyFont="1" applyBorder="1"/>
    <xf numFmtId="4" fontId="12" fillId="0" borderId="0" xfId="33" applyNumberFormat="1" applyFont="1"/>
    <xf numFmtId="0" fontId="69" fillId="0" borderId="0" xfId="0" applyFont="1" applyAlignment="1">
      <alignment horizontal="left"/>
    </xf>
    <xf numFmtId="0" fontId="69" fillId="0" borderId="0" xfId="0" applyFont="1"/>
    <xf numFmtId="0" fontId="69" fillId="0" borderId="0" xfId="0" applyFont="1" applyAlignment="1">
      <alignment horizontal="center"/>
    </xf>
    <xf numFmtId="0" fontId="69" fillId="0" borderId="0" xfId="0" applyFont="1" applyAlignment="1">
      <alignment horizontal="center" vertical="center"/>
    </xf>
    <xf numFmtId="168" fontId="73" fillId="0" borderId="47" xfId="1" applyNumberFormat="1" applyFont="1" applyBorder="1" applyAlignment="1">
      <alignment horizontal="right" vertical="center"/>
    </xf>
    <xf numFmtId="0" fontId="73" fillId="0" borderId="47" xfId="0" applyFont="1" applyBorder="1" applyAlignment="1">
      <alignment horizontal="left" vertical="center"/>
    </xf>
    <xf numFmtId="0" fontId="73" fillId="0" borderId="66" xfId="0" applyFont="1" applyBorder="1" applyAlignment="1">
      <alignment horizontal="left" vertical="center"/>
    </xf>
    <xf numFmtId="168" fontId="73" fillId="0" borderId="66" xfId="1" applyNumberFormat="1" applyFont="1" applyBorder="1" applyAlignment="1">
      <alignment horizontal="right" vertical="center"/>
    </xf>
    <xf numFmtId="0" fontId="73" fillId="0" borderId="67" xfId="0" applyFont="1" applyBorder="1" applyAlignment="1">
      <alignment horizontal="left" vertical="center"/>
    </xf>
    <xf numFmtId="168" fontId="73" fillId="0" borderId="67" xfId="1" applyNumberFormat="1" applyFont="1" applyBorder="1" applyAlignment="1">
      <alignment horizontal="right" vertical="center"/>
    </xf>
    <xf numFmtId="0" fontId="73" fillId="0" borderId="68" xfId="0" applyFont="1" applyBorder="1" applyAlignment="1">
      <alignment horizontal="left" vertical="center"/>
    </xf>
    <xf numFmtId="168" fontId="73" fillId="0" borderId="68" xfId="1" applyNumberFormat="1" applyFont="1" applyBorder="1" applyAlignment="1">
      <alignment horizontal="right" vertical="center"/>
    </xf>
    <xf numFmtId="0" fontId="91" fillId="0" borderId="0" xfId="0" applyFont="1" applyAlignment="1">
      <alignment horizontal="center"/>
    </xf>
    <xf numFmtId="168" fontId="69" fillId="0" borderId="47" xfId="1" applyNumberFormat="1" applyFont="1" applyBorder="1" applyAlignment="1">
      <alignment horizontal="left" vertical="center"/>
    </xf>
    <xf numFmtId="0" fontId="73" fillId="0" borderId="66" xfId="0" applyFont="1" applyBorder="1" applyAlignment="1">
      <alignment horizontal="center" vertical="center"/>
    </xf>
    <xf numFmtId="0" fontId="73" fillId="0" borderId="67" xfId="0" applyFont="1" applyBorder="1" applyAlignment="1">
      <alignment horizontal="center" vertical="center"/>
    </xf>
    <xf numFmtId="0" fontId="73" fillId="0" borderId="68" xfId="0" applyFont="1" applyBorder="1" applyAlignment="1">
      <alignment horizontal="center" vertical="center"/>
    </xf>
    <xf numFmtId="0" fontId="69" fillId="0" borderId="47" xfId="0" applyFont="1" applyFill="1" applyBorder="1"/>
    <xf numFmtId="0" fontId="73" fillId="0" borderId="47" xfId="0" applyFont="1" applyBorder="1" applyAlignment="1">
      <alignment horizontal="center" vertical="center"/>
    </xf>
    <xf numFmtId="0" fontId="73" fillId="0" borderId="0" xfId="0" applyFont="1" applyAlignment="1">
      <alignment horizontal="center" vertical="center"/>
    </xf>
    <xf numFmtId="168" fontId="69" fillId="0" borderId="47" xfId="0" applyNumberFormat="1" applyFont="1" applyBorder="1" applyAlignment="1">
      <alignment vertical="center"/>
    </xf>
    <xf numFmtId="168" fontId="69" fillId="0" borderId="47" xfId="1" applyNumberFormat="1" applyFont="1" applyBorder="1" applyAlignment="1">
      <alignment vertical="center"/>
    </xf>
    <xf numFmtId="0" fontId="0" fillId="0" borderId="47" xfId="0" applyFill="1" applyBorder="1" applyAlignment="1">
      <alignment horizontal="center" vertical="center"/>
    </xf>
    <xf numFmtId="168" fontId="69" fillId="0" borderId="47" xfId="1" applyNumberFormat="1" applyFont="1" applyFill="1" applyBorder="1"/>
    <xf numFmtId="168" fontId="73" fillId="0" borderId="0" xfId="1" applyNumberFormat="1" applyFont="1" applyFill="1"/>
    <xf numFmtId="0" fontId="73" fillId="0" borderId="47" xfId="0" applyFont="1" applyFill="1" applyBorder="1"/>
    <xf numFmtId="168" fontId="73" fillId="0" borderId="47" xfId="1" applyNumberFormat="1" applyFont="1" applyFill="1" applyBorder="1"/>
    <xf numFmtId="0" fontId="69" fillId="0" borderId="0" xfId="0" applyFont="1" applyFill="1"/>
    <xf numFmtId="168" fontId="73" fillId="0" borderId="67" xfId="1" applyNumberFormat="1" applyFont="1" applyBorder="1" applyAlignment="1">
      <alignment vertical="center"/>
    </xf>
    <xf numFmtId="168" fontId="69" fillId="0" borderId="8" xfId="1" applyNumberFormat="1" applyFont="1" applyFill="1" applyBorder="1"/>
    <xf numFmtId="168" fontId="69" fillId="0" borderId="0" xfId="1" applyNumberFormat="1" applyFont="1" applyFill="1" applyAlignment="1">
      <alignment horizontal="center"/>
    </xf>
    <xf numFmtId="0" fontId="0" fillId="0" borderId="66" xfId="0" applyFill="1" applyBorder="1" applyAlignment="1">
      <alignment horizontal="center" vertical="center"/>
    </xf>
    <xf numFmtId="0" fontId="73" fillId="0" borderId="66" xfId="0" applyFont="1" applyBorder="1"/>
    <xf numFmtId="168" fontId="73" fillId="0" borderId="66" xfId="1" applyNumberFormat="1" applyFont="1" applyBorder="1"/>
    <xf numFmtId="168" fontId="69" fillId="0" borderId="66" xfId="1" applyNumberFormat="1" applyFont="1" applyFill="1" applyBorder="1"/>
    <xf numFmtId="0" fontId="0" fillId="0" borderId="68" xfId="0" applyFill="1" applyBorder="1" applyAlignment="1">
      <alignment horizontal="center" vertical="center"/>
    </xf>
    <xf numFmtId="0" fontId="73" fillId="0" borderId="68" xfId="0" applyFont="1" applyBorder="1"/>
    <xf numFmtId="168" fontId="73" fillId="0" borderId="68" xfId="1" applyNumberFormat="1" applyFont="1" applyBorder="1"/>
    <xf numFmtId="0" fontId="73" fillId="0" borderId="66" xfId="0" applyFont="1" applyFill="1" applyBorder="1"/>
    <xf numFmtId="168" fontId="73" fillId="0" borderId="66" xfId="1" applyNumberFormat="1" applyFont="1" applyBorder="1" applyAlignment="1">
      <alignment vertical="top"/>
    </xf>
    <xf numFmtId="0" fontId="0" fillId="0" borderId="67" xfId="0" applyFill="1" applyBorder="1" applyAlignment="1">
      <alignment horizontal="center" vertical="center"/>
    </xf>
    <xf numFmtId="0" fontId="73" fillId="0" borderId="67" xfId="0" applyFont="1" applyFill="1" applyBorder="1"/>
    <xf numFmtId="168" fontId="73" fillId="0" borderId="67" xfId="1" applyNumberFormat="1" applyFont="1" applyBorder="1" applyAlignment="1">
      <alignment vertical="top"/>
    </xf>
    <xf numFmtId="168" fontId="69" fillId="0" borderId="67" xfId="1" applyNumberFormat="1" applyFont="1" applyFill="1" applyBorder="1"/>
    <xf numFmtId="0" fontId="73" fillId="0" borderId="68" xfId="0" applyFont="1" applyFill="1" applyBorder="1"/>
    <xf numFmtId="168" fontId="73" fillId="0" borderId="68" xfId="1" applyNumberFormat="1" applyFont="1" applyBorder="1" applyAlignment="1">
      <alignment vertical="top"/>
    </xf>
    <xf numFmtId="168" fontId="73" fillId="0" borderId="66" xfId="1" applyNumberFormat="1" applyFont="1" applyFill="1" applyBorder="1"/>
    <xf numFmtId="168" fontId="73" fillId="0" borderId="68" xfId="1" applyNumberFormat="1" applyFont="1" applyFill="1" applyBorder="1"/>
    <xf numFmtId="0" fontId="0" fillId="0" borderId="67" xfId="0" applyFill="1" applyBorder="1" applyAlignment="1">
      <alignment horizontal="center" vertical="center" wrapText="1"/>
    </xf>
    <xf numFmtId="0" fontId="0" fillId="0" borderId="68" xfId="0" applyFill="1" applyBorder="1" applyAlignment="1">
      <alignment horizontal="center" vertical="center" wrapText="1"/>
    </xf>
    <xf numFmtId="0" fontId="0" fillId="0" borderId="67" xfId="0" applyBorder="1" applyAlignment="1">
      <alignment horizontal="center" vertical="center"/>
    </xf>
    <xf numFmtId="168" fontId="73" fillId="0" borderId="66" xfId="1" applyNumberFormat="1" applyFont="1" applyBorder="1" applyAlignment="1">
      <alignment vertical="center"/>
    </xf>
    <xf numFmtId="4" fontId="92" fillId="0" borderId="0" xfId="0" applyNumberFormat="1" applyFont="1"/>
    <xf numFmtId="168" fontId="69" fillId="0" borderId="47" xfId="1" applyNumberFormat="1" applyFont="1" applyBorder="1" applyAlignment="1">
      <alignment horizontal="right" vertical="center"/>
    </xf>
    <xf numFmtId="0" fontId="73" fillId="0" borderId="66" xfId="0" applyFont="1" applyBorder="1" applyAlignment="1">
      <alignment vertical="center"/>
    </xf>
    <xf numFmtId="0" fontId="73" fillId="0" borderId="67" xfId="0" applyFont="1" applyBorder="1" applyAlignment="1">
      <alignment vertical="center"/>
    </xf>
    <xf numFmtId="0" fontId="73" fillId="0" borderId="68" xfId="0" applyFont="1" applyBorder="1" applyAlignment="1">
      <alignment vertical="center"/>
    </xf>
    <xf numFmtId="168" fontId="3" fillId="0" borderId="66" xfId="1" applyNumberFormat="1" applyFont="1" applyFill="1" applyBorder="1" applyAlignment="1">
      <alignment vertical="top"/>
    </xf>
    <xf numFmtId="168" fontId="3" fillId="0" borderId="68" xfId="1" applyNumberFormat="1" applyFont="1" applyFill="1" applyBorder="1" applyAlignment="1">
      <alignment vertical="top"/>
    </xf>
    <xf numFmtId="168" fontId="73" fillId="0" borderId="67" xfId="1" applyNumberFormat="1" applyFont="1" applyFill="1" applyBorder="1"/>
    <xf numFmtId="168" fontId="69" fillId="0" borderId="49" xfId="1" applyNumberFormat="1" applyFont="1" applyFill="1" applyBorder="1"/>
    <xf numFmtId="0" fontId="73" fillId="0" borderId="49" xfId="0" applyFont="1" applyFill="1" applyBorder="1"/>
    <xf numFmtId="0" fontId="73" fillId="0" borderId="66" xfId="0" applyFont="1" applyFill="1" applyBorder="1" applyAlignment="1">
      <alignment horizontal="center"/>
    </xf>
    <xf numFmtId="0" fontId="73" fillId="0" borderId="67" xfId="0" applyFont="1" applyFill="1" applyBorder="1" applyAlignment="1">
      <alignment horizontal="center"/>
    </xf>
    <xf numFmtId="0" fontId="73" fillId="0" borderId="68" xfId="0" applyFont="1" applyFill="1" applyBorder="1" applyAlignment="1">
      <alignment horizontal="center"/>
    </xf>
    <xf numFmtId="168" fontId="69" fillId="0" borderId="68" xfId="1" applyNumberFormat="1" applyFont="1" applyFill="1" applyBorder="1"/>
    <xf numFmtId="168" fontId="73" fillId="0" borderId="69" xfId="1" applyNumberFormat="1" applyFont="1" applyFill="1" applyBorder="1"/>
    <xf numFmtId="168" fontId="69" fillId="0" borderId="70" xfId="1" applyNumberFormat="1" applyFont="1" applyFill="1" applyBorder="1"/>
    <xf numFmtId="168" fontId="77" fillId="0" borderId="0" xfId="1" applyNumberFormat="1" applyFont="1" applyAlignment="1">
      <alignment horizontal="right"/>
    </xf>
    <xf numFmtId="168" fontId="3" fillId="0" borderId="67" xfId="1" applyNumberFormat="1" applyFont="1" applyFill="1" applyBorder="1" applyAlignment="1">
      <alignment vertical="top"/>
    </xf>
    <xf numFmtId="0" fontId="0" fillId="0" borderId="69" xfId="0" applyFill="1" applyBorder="1" applyAlignment="1">
      <alignment horizontal="center" vertical="center"/>
    </xf>
    <xf numFmtId="0" fontId="0" fillId="0" borderId="69" xfId="0" applyBorder="1" applyAlignment="1">
      <alignment horizontal="center" vertical="center"/>
    </xf>
    <xf numFmtId="0" fontId="73" fillId="0" borderId="69" xfId="0" applyFont="1" applyFill="1" applyBorder="1"/>
    <xf numFmtId="168" fontId="73" fillId="0" borderId="69" xfId="1" applyNumberFormat="1" applyFont="1" applyBorder="1" applyAlignment="1">
      <alignment vertical="top"/>
    </xf>
    <xf numFmtId="0" fontId="87" fillId="0" borderId="0" xfId="1810" applyFont="1" applyAlignment="1">
      <alignment vertical="center"/>
    </xf>
    <xf numFmtId="0" fontId="67" fillId="0" borderId="0" xfId="1810" applyFont="1" applyBorder="1" applyAlignment="1">
      <alignment wrapText="1"/>
    </xf>
    <xf numFmtId="0" fontId="67" fillId="0" borderId="0" xfId="1810" applyFont="1" applyBorder="1"/>
    <xf numFmtId="0" fontId="93" fillId="0" borderId="0" xfId="1810" applyFont="1"/>
    <xf numFmtId="0" fontId="94" fillId="0" borderId="0" xfId="1810" applyFont="1"/>
    <xf numFmtId="0" fontId="94" fillId="0" borderId="0" xfId="1810" applyFont="1" applyBorder="1"/>
    <xf numFmtId="0" fontId="71" fillId="0" borderId="0" xfId="1810" applyFont="1" applyBorder="1" applyAlignment="1">
      <alignment vertical="center"/>
    </xf>
    <xf numFmtId="43" fontId="71" fillId="0" borderId="0" xfId="1810" applyNumberFormat="1" applyFont="1" applyBorder="1" applyAlignment="1">
      <alignment vertical="center"/>
    </xf>
    <xf numFmtId="0" fontId="93" fillId="0" borderId="0" xfId="1810" applyFont="1" applyBorder="1" applyAlignment="1">
      <alignment vertical="center"/>
    </xf>
    <xf numFmtId="0" fontId="93" fillId="0" borderId="0" xfId="1810" applyFont="1" applyAlignment="1">
      <alignment vertical="center"/>
    </xf>
    <xf numFmtId="177" fontId="71" fillId="0" borderId="47" xfId="1810" applyNumberFormat="1" applyFont="1" applyBorder="1" applyAlignment="1">
      <alignment vertical="center"/>
    </xf>
    <xf numFmtId="0" fontId="95" fillId="0" borderId="66" xfId="1810" applyFont="1" applyBorder="1" applyAlignment="1">
      <alignment vertical="center"/>
    </xf>
    <xf numFmtId="177" fontId="95" fillId="0" borderId="66" xfId="1811" applyNumberFormat="1" applyFont="1" applyBorder="1" applyAlignment="1">
      <alignment horizontal="right" vertical="center"/>
    </xf>
    <xf numFmtId="0" fontId="95" fillId="0" borderId="67" xfId="1810" applyFont="1" applyBorder="1" applyAlignment="1">
      <alignment vertical="center"/>
    </xf>
    <xf numFmtId="177" fontId="95" fillId="0" borderId="67" xfId="1811" applyNumberFormat="1" applyFont="1" applyBorder="1" applyAlignment="1">
      <alignment horizontal="right" vertical="center"/>
    </xf>
    <xf numFmtId="0" fontId="95" fillId="0" borderId="68" xfId="1810" applyFont="1" applyBorder="1" applyAlignment="1">
      <alignment horizontal="center" vertical="top" wrapText="1"/>
    </xf>
    <xf numFmtId="0" fontId="95" fillId="0" borderId="68" xfId="1810" applyFont="1" applyBorder="1" applyAlignment="1">
      <alignment vertical="top" wrapText="1"/>
    </xf>
    <xf numFmtId="0" fontId="77" fillId="0" borderId="0" xfId="1810" applyFont="1" applyAlignment="1">
      <alignment horizontal="right"/>
    </xf>
    <xf numFmtId="0" fontId="73" fillId="0" borderId="0" xfId="1810" applyNumberFormat="1" applyFont="1" applyAlignment="1">
      <alignment horizontal="center" vertical="top"/>
    </xf>
    <xf numFmtId="0" fontId="73" fillId="0" borderId="0" xfId="1810" applyFont="1"/>
    <xf numFmtId="0" fontId="73" fillId="0" borderId="0" xfId="1810" applyFont="1" applyAlignment="1">
      <alignment vertical="center"/>
    </xf>
    <xf numFmtId="4" fontId="81" fillId="0" borderId="0" xfId="0" applyNumberFormat="1" applyFont="1" applyAlignment="1">
      <alignment vertical="top"/>
    </xf>
    <xf numFmtId="4" fontId="73" fillId="0" borderId="0" xfId="1810" applyNumberFormat="1" applyFont="1"/>
    <xf numFmtId="177" fontId="73" fillId="0" borderId="0" xfId="9" applyNumberFormat="1" applyFont="1" applyFill="1" applyAlignment="1">
      <alignment vertical="top"/>
    </xf>
    <xf numFmtId="4" fontId="73" fillId="0" borderId="0" xfId="1810" applyNumberFormat="1" applyFont="1" applyFill="1"/>
    <xf numFmtId="0" fontId="73" fillId="0" borderId="0" xfId="1810" applyFont="1" applyFill="1"/>
    <xf numFmtId="168" fontId="81" fillId="0" borderId="0" xfId="9" applyNumberFormat="1" applyFont="1" applyFill="1" applyAlignment="1">
      <alignment vertical="top"/>
    </xf>
    <xf numFmtId="43" fontId="73" fillId="0" borderId="0" xfId="1810" applyNumberFormat="1" applyFont="1" applyFill="1"/>
    <xf numFmtId="177" fontId="73" fillId="0" borderId="0" xfId="9" applyNumberFormat="1" applyFont="1" applyAlignment="1">
      <alignment vertical="top"/>
    </xf>
    <xf numFmtId="4" fontId="81" fillId="0" borderId="0" xfId="0" applyNumberFormat="1" applyFont="1" applyBorder="1" applyAlignment="1">
      <alignment vertical="center"/>
    </xf>
    <xf numFmtId="167" fontId="73" fillId="0" borderId="0" xfId="1810" applyNumberFormat="1" applyFont="1"/>
    <xf numFmtId="0" fontId="93" fillId="0" borderId="0" xfId="1810" applyNumberFormat="1" applyFont="1" applyAlignment="1">
      <alignment horizontal="center" vertical="top"/>
    </xf>
    <xf numFmtId="0" fontId="97" fillId="0" borderId="0" xfId="1810" applyFont="1" applyAlignment="1">
      <alignment horizontal="right" vertical="center"/>
    </xf>
    <xf numFmtId="0" fontId="93" fillId="0" borderId="10" xfId="1810" applyNumberFormat="1" applyFont="1" applyBorder="1" applyAlignment="1">
      <alignment horizontal="center" vertical="top"/>
    </xf>
    <xf numFmtId="0" fontId="98" fillId="0" borderId="10" xfId="1810" applyFont="1" applyBorder="1" applyAlignment="1">
      <alignment horizontal="left" vertical="center"/>
    </xf>
    <xf numFmtId="0" fontId="93" fillId="0" borderId="10" xfId="1810" applyFont="1" applyBorder="1" applyAlignment="1">
      <alignment horizontal="left" vertical="center"/>
    </xf>
    <xf numFmtId="4" fontId="93" fillId="0" borderId="10" xfId="0" applyNumberFormat="1" applyFont="1" applyBorder="1" applyAlignment="1">
      <alignment horizontal="right" vertical="center"/>
    </xf>
    <xf numFmtId="0" fontId="93" fillId="0" borderId="3" xfId="1810" applyNumberFormat="1" applyFont="1" applyBorder="1" applyAlignment="1">
      <alignment horizontal="center" vertical="top"/>
    </xf>
    <xf numFmtId="0" fontId="98" fillId="0" borderId="3" xfId="1810" applyFont="1" applyBorder="1" applyAlignment="1">
      <alignment horizontal="left" vertical="center"/>
    </xf>
    <xf numFmtId="0" fontId="93" fillId="0" borderId="3" xfId="1810" applyFont="1" applyBorder="1" applyAlignment="1">
      <alignment horizontal="left" vertical="center"/>
    </xf>
    <xf numFmtId="4" fontId="93" fillId="0" borderId="3" xfId="0" applyNumberFormat="1" applyFont="1" applyBorder="1" applyAlignment="1">
      <alignment horizontal="right" vertical="center"/>
    </xf>
    <xf numFmtId="0" fontId="93" fillId="0" borderId="3" xfId="0" applyFont="1" applyFill="1" applyBorder="1" applyAlignment="1">
      <alignment horizontal="left" vertical="center" wrapText="1"/>
    </xf>
    <xf numFmtId="0" fontId="95" fillId="0" borderId="3" xfId="0" applyFont="1" applyFill="1" applyBorder="1" applyAlignment="1">
      <alignment horizontal="left" vertical="center"/>
    </xf>
    <xf numFmtId="0" fontId="93" fillId="0" borderId="3" xfId="0" applyFont="1" applyFill="1" applyBorder="1" applyAlignment="1">
      <alignment horizontal="left" vertical="center"/>
    </xf>
    <xf numFmtId="0" fontId="93" fillId="0" borderId="4" xfId="1810" applyNumberFormat="1" applyFont="1" applyBorder="1" applyAlignment="1">
      <alignment horizontal="center" vertical="top"/>
    </xf>
    <xf numFmtId="0" fontId="98" fillId="0" borderId="63" xfId="1810" applyFont="1" applyBorder="1" applyAlignment="1">
      <alignment horizontal="left" vertical="center"/>
    </xf>
    <xf numFmtId="0" fontId="93" fillId="0" borderId="63" xfId="1810" applyFont="1" applyBorder="1" applyAlignment="1">
      <alignment horizontal="left" vertical="center"/>
    </xf>
    <xf numFmtId="4" fontId="93" fillId="0" borderId="4" xfId="0" applyNumberFormat="1" applyFont="1" applyBorder="1" applyAlignment="1">
      <alignment horizontal="right" vertical="center"/>
    </xf>
    <xf numFmtId="0" fontId="71" fillId="0" borderId="0" xfId="1810" applyNumberFormat="1" applyFont="1" applyBorder="1" applyAlignment="1">
      <alignment horizontal="left" vertical="center"/>
    </xf>
    <xf numFmtId="0" fontId="71" fillId="0" borderId="53" xfId="1810" applyNumberFormat="1" applyFont="1" applyBorder="1" applyAlignment="1">
      <alignment horizontal="left" vertical="center"/>
    </xf>
    <xf numFmtId="4" fontId="93" fillId="0" borderId="58" xfId="0" applyNumberFormat="1" applyFont="1" applyBorder="1" applyAlignment="1">
      <alignment horizontal="right" vertical="center"/>
    </xf>
    <xf numFmtId="4" fontId="93" fillId="0" borderId="6" xfId="0" applyNumberFormat="1" applyFont="1" applyBorder="1" applyAlignment="1">
      <alignment horizontal="right" vertical="center"/>
    </xf>
    <xf numFmtId="4" fontId="93" fillId="0" borderId="71" xfId="0" applyNumberFormat="1" applyFont="1" applyBorder="1" applyAlignment="1">
      <alignment horizontal="right" vertical="center"/>
    </xf>
    <xf numFmtId="0" fontId="71" fillId="0" borderId="54" xfId="1810" applyNumberFormat="1" applyFont="1" applyBorder="1" applyAlignment="1">
      <alignment horizontal="left" vertical="center"/>
    </xf>
    <xf numFmtId="177" fontId="93" fillId="0" borderId="10" xfId="1811" applyNumberFormat="1" applyFont="1" applyBorder="1" applyAlignment="1">
      <alignment horizontal="right" vertical="center"/>
    </xf>
    <xf numFmtId="177" fontId="93" fillId="0" borderId="3" xfId="1811" applyNumberFormat="1" applyFont="1" applyBorder="1" applyAlignment="1">
      <alignment horizontal="right" vertical="center"/>
    </xf>
    <xf numFmtId="177" fontId="93" fillId="0" borderId="4" xfId="1811" applyNumberFormat="1" applyFont="1" applyBorder="1" applyAlignment="1">
      <alignment horizontal="right" vertical="center"/>
    </xf>
    <xf numFmtId="167" fontId="71" fillId="0" borderId="47" xfId="1810" applyNumberFormat="1" applyFont="1" applyBorder="1" applyAlignment="1">
      <alignment vertical="center"/>
    </xf>
    <xf numFmtId="0" fontId="73" fillId="0" borderId="10" xfId="1810" applyFont="1" applyBorder="1" applyAlignment="1">
      <alignment vertical="center"/>
    </xf>
    <xf numFmtId="177" fontId="73" fillId="0" borderId="10" xfId="1811" applyNumberFormat="1" applyFont="1" applyBorder="1" applyAlignment="1">
      <alignment vertical="center"/>
    </xf>
    <xf numFmtId="0" fontId="73" fillId="0" borderId="3" xfId="1810" applyFont="1" applyBorder="1" applyAlignment="1">
      <alignment vertical="center"/>
    </xf>
    <xf numFmtId="177" fontId="73" fillId="0" borderId="3" xfId="1811" applyNumberFormat="1" applyFont="1" applyBorder="1" applyAlignment="1">
      <alignment vertical="center"/>
    </xf>
    <xf numFmtId="0" fontId="73" fillId="0" borderId="4" xfId="1810" applyNumberFormat="1" applyFont="1" applyBorder="1" applyAlignment="1">
      <alignment horizontal="center" vertical="center"/>
    </xf>
    <xf numFmtId="0" fontId="74" fillId="0" borderId="4" xfId="1810" applyFont="1" applyBorder="1" applyAlignment="1">
      <alignment horizontal="left" vertical="center"/>
    </xf>
    <xf numFmtId="0" fontId="73" fillId="0" borderId="4" xfId="1810" applyFont="1" applyBorder="1" applyAlignment="1">
      <alignment vertical="center"/>
    </xf>
    <xf numFmtId="177" fontId="73" fillId="0" borderId="4" xfId="1811" applyNumberFormat="1" applyFont="1" applyBorder="1" applyAlignment="1">
      <alignment vertical="center"/>
    </xf>
    <xf numFmtId="177" fontId="69" fillId="0" borderId="47" xfId="1810" applyNumberFormat="1" applyFont="1" applyBorder="1" applyAlignment="1">
      <alignment vertical="center"/>
    </xf>
    <xf numFmtId="0" fontId="73" fillId="0" borderId="10" xfId="1810" applyNumberFormat="1" applyFont="1" applyBorder="1" applyAlignment="1">
      <alignment horizontal="center" vertical="center"/>
    </xf>
    <xf numFmtId="0" fontId="74" fillId="0" borderId="10" xfId="1810" applyFont="1" applyBorder="1" applyAlignment="1">
      <alignment horizontal="left" vertical="center"/>
    </xf>
    <xf numFmtId="0" fontId="73" fillId="0" borderId="3" xfId="1810" applyNumberFormat="1" applyFont="1" applyBorder="1" applyAlignment="1">
      <alignment horizontal="center" vertical="center"/>
    </xf>
    <xf numFmtId="0" fontId="74" fillId="0" borderId="3" xfId="1810" applyFont="1" applyBorder="1" applyAlignment="1">
      <alignment horizontal="left" vertical="center"/>
    </xf>
    <xf numFmtId="0" fontId="95" fillId="0" borderId="68" xfId="1810" applyFont="1" applyBorder="1" applyAlignment="1">
      <alignment vertical="top"/>
    </xf>
    <xf numFmtId="177" fontId="95" fillId="0" borderId="68" xfId="1811" applyNumberFormat="1" applyFont="1" applyBorder="1" applyAlignment="1">
      <alignment horizontal="right" vertical="top"/>
    </xf>
    <xf numFmtId="0" fontId="69" fillId="0" borderId="47" xfId="1810" applyNumberFormat="1" applyFont="1" applyFill="1" applyBorder="1" applyAlignment="1">
      <alignment horizontal="center" vertical="center"/>
    </xf>
    <xf numFmtId="0" fontId="69" fillId="0" borderId="47" xfId="1810" applyFont="1" applyFill="1" applyBorder="1" applyAlignment="1">
      <alignment horizontal="center" vertical="center"/>
    </xf>
    <xf numFmtId="0" fontId="69" fillId="0" borderId="47" xfId="1810" applyFont="1" applyFill="1" applyBorder="1" applyAlignment="1">
      <alignment horizontal="center" vertical="center" wrapText="1"/>
    </xf>
    <xf numFmtId="177" fontId="69" fillId="0" borderId="47" xfId="1811" applyNumberFormat="1" applyFont="1" applyFill="1" applyBorder="1" applyAlignment="1">
      <alignment horizontal="center" vertical="center" wrapText="1"/>
    </xf>
    <xf numFmtId="0" fontId="71" fillId="0" borderId="47" xfId="1810" applyNumberFormat="1" applyFont="1" applyFill="1" applyBorder="1" applyAlignment="1">
      <alignment horizontal="center" vertical="center"/>
    </xf>
    <xf numFmtId="0" fontId="71" fillId="0" borderId="47" xfId="1810" applyFont="1" applyFill="1" applyBorder="1" applyAlignment="1">
      <alignment horizontal="center" vertical="center"/>
    </xf>
    <xf numFmtId="177" fontId="71" fillId="0" borderId="47" xfId="1811" applyNumberFormat="1" applyFont="1" applyFill="1" applyBorder="1" applyAlignment="1">
      <alignment horizontal="center" vertical="center"/>
    </xf>
    <xf numFmtId="177" fontId="69" fillId="0" borderId="47" xfId="1811" applyNumberFormat="1" applyFont="1" applyFill="1" applyBorder="1" applyAlignment="1">
      <alignment horizontal="center" vertical="center"/>
    </xf>
    <xf numFmtId="0" fontId="93" fillId="0" borderId="2" xfId="1810" applyNumberFormat="1" applyFont="1" applyBorder="1" applyAlignment="1">
      <alignment horizontal="center" vertical="top"/>
    </xf>
    <xf numFmtId="0" fontId="98" fillId="0" borderId="2" xfId="1810" applyFont="1" applyBorder="1" applyAlignment="1">
      <alignment horizontal="left" vertical="center"/>
    </xf>
    <xf numFmtId="0" fontId="93" fillId="0" borderId="2" xfId="1810" applyFont="1" applyBorder="1" applyAlignment="1">
      <alignment horizontal="left" vertical="center"/>
    </xf>
    <xf numFmtId="177" fontId="93" fillId="0" borderId="2" xfId="1811" applyNumberFormat="1" applyFont="1" applyBorder="1" applyAlignment="1">
      <alignment horizontal="right" vertical="center"/>
    </xf>
    <xf numFmtId="0" fontId="98" fillId="0" borderId="4" xfId="1810" applyFont="1" applyBorder="1" applyAlignment="1">
      <alignment horizontal="left" vertical="center"/>
    </xf>
    <xf numFmtId="0" fontId="93" fillId="0" borderId="4" xfId="1810" applyFont="1" applyBorder="1" applyAlignment="1">
      <alignment horizontal="left" vertical="center"/>
    </xf>
    <xf numFmtId="177" fontId="71" fillId="0" borderId="47" xfId="1811" applyNumberFormat="1" applyFont="1" applyFill="1" applyBorder="1" applyAlignment="1">
      <alignment horizontal="center" vertical="center" wrapText="1"/>
    </xf>
    <xf numFmtId="0" fontId="69" fillId="0" borderId="47" xfId="0" applyFont="1" applyFill="1" applyBorder="1" applyAlignment="1">
      <alignment horizontal="center" vertical="center"/>
    </xf>
    <xf numFmtId="0" fontId="69" fillId="0" borderId="47" xfId="0" applyFont="1" applyFill="1" applyBorder="1" applyAlignment="1">
      <alignment horizontal="center" vertical="center" wrapText="1"/>
    </xf>
    <xf numFmtId="168" fontId="69" fillId="0" borderId="47" xfId="1" applyNumberFormat="1" applyFont="1" applyFill="1" applyBorder="1" applyAlignment="1">
      <alignment horizontal="center" vertical="center"/>
    </xf>
    <xf numFmtId="168" fontId="69" fillId="0" borderId="47" xfId="1" applyNumberFormat="1" applyFont="1" applyFill="1" applyBorder="1" applyAlignment="1">
      <alignment horizontal="center" vertical="center" wrapText="1"/>
    </xf>
    <xf numFmtId="0" fontId="0" fillId="0" borderId="31" xfId="0" applyFill="1" applyBorder="1" applyAlignment="1">
      <alignment horizontal="center" vertical="center"/>
    </xf>
    <xf numFmtId="0" fontId="73" fillId="0" borderId="31" xfId="0" applyFont="1" applyFill="1" applyBorder="1"/>
    <xf numFmtId="168" fontId="73" fillId="0" borderId="31" xfId="1" applyNumberFormat="1" applyFont="1" applyFill="1" applyBorder="1"/>
    <xf numFmtId="0" fontId="0" fillId="0" borderId="70" xfId="0" applyFill="1" applyBorder="1" applyAlignment="1">
      <alignment horizontal="center" vertical="center"/>
    </xf>
    <xf numFmtId="0" fontId="73" fillId="0" borderId="70" xfId="0" applyFont="1" applyFill="1" applyBorder="1"/>
    <xf numFmtId="168" fontId="73" fillId="0" borderId="70" xfId="1" applyNumberFormat="1" applyFont="1" applyBorder="1" applyAlignment="1">
      <alignment vertical="top"/>
    </xf>
    <xf numFmtId="0" fontId="0" fillId="0" borderId="70" xfId="0" applyBorder="1" applyAlignment="1">
      <alignment horizontal="center" vertical="center"/>
    </xf>
    <xf numFmtId="0" fontId="0" fillId="0" borderId="68" xfId="0" applyBorder="1" applyAlignment="1">
      <alignment horizontal="center" vertical="center"/>
    </xf>
    <xf numFmtId="0" fontId="15" fillId="0" borderId="47" xfId="0" applyFont="1" applyFill="1" applyBorder="1" applyAlignment="1">
      <alignment horizontal="center" vertical="center" wrapText="1"/>
    </xf>
    <xf numFmtId="0" fontId="70" fillId="0" borderId="47" xfId="0" applyFont="1" applyFill="1" applyBorder="1" applyAlignment="1">
      <alignment horizontal="center" vertical="center" wrapText="1"/>
    </xf>
    <xf numFmtId="0" fontId="100" fillId="0" borderId="10" xfId="0" applyFont="1" applyFill="1" applyBorder="1" applyAlignment="1">
      <alignment horizontal="center" vertical="top"/>
    </xf>
    <xf numFmtId="0" fontId="100" fillId="0" borderId="10" xfId="0" applyFont="1" applyFill="1" applyBorder="1" applyAlignment="1">
      <alignment vertical="top"/>
    </xf>
    <xf numFmtId="168" fontId="100" fillId="0" borderId="10" xfId="1" applyNumberFormat="1" applyFont="1" applyFill="1" applyBorder="1" applyAlignment="1">
      <alignment vertical="top"/>
    </xf>
    <xf numFmtId="168" fontId="101" fillId="0" borderId="10" xfId="1" applyNumberFormat="1" applyFont="1" applyFill="1" applyBorder="1" applyAlignment="1">
      <alignment vertical="top"/>
    </xf>
    <xf numFmtId="0" fontId="100" fillId="0" borderId="3" xfId="0" applyFont="1" applyFill="1" applyBorder="1" applyAlignment="1">
      <alignment horizontal="center" vertical="top"/>
    </xf>
    <xf numFmtId="0" fontId="100" fillId="0" borderId="3" xfId="0" applyFont="1" applyFill="1" applyBorder="1" applyAlignment="1">
      <alignment vertical="top"/>
    </xf>
    <xf numFmtId="168" fontId="100" fillId="0" borderId="3" xfId="1" applyNumberFormat="1" applyFont="1" applyFill="1" applyBorder="1" applyAlignment="1">
      <alignment vertical="top"/>
    </xf>
    <xf numFmtId="168" fontId="101" fillId="0" borderId="3" xfId="1" applyNumberFormat="1" applyFont="1" applyFill="1" applyBorder="1" applyAlignment="1">
      <alignment vertical="top"/>
    </xf>
    <xf numFmtId="0" fontId="100" fillId="0" borderId="3" xfId="0" applyFont="1" applyFill="1" applyBorder="1" applyAlignment="1">
      <alignment horizontal="left" vertical="top" wrapText="1"/>
    </xf>
    <xf numFmtId="0" fontId="100" fillId="0" borderId="4" xfId="0" applyFont="1" applyFill="1" applyBorder="1" applyAlignment="1">
      <alignment horizontal="center" vertical="top"/>
    </xf>
    <xf numFmtId="0" fontId="100" fillId="0" borderId="4" xfId="0" applyFont="1" applyFill="1" applyBorder="1" applyAlignment="1">
      <alignment vertical="top"/>
    </xf>
    <xf numFmtId="168" fontId="101" fillId="0" borderId="4" xfId="1" applyNumberFormat="1" applyFont="1" applyFill="1" applyBorder="1" applyAlignment="1">
      <alignment vertical="top"/>
    </xf>
    <xf numFmtId="168" fontId="101" fillId="0" borderId="47" xfId="1" applyNumberFormat="1" applyFont="1" applyFill="1" applyBorder="1" applyAlignment="1">
      <alignment vertical="center"/>
    </xf>
    <xf numFmtId="0" fontId="102" fillId="0" borderId="10" xfId="0" applyFont="1" applyFill="1" applyBorder="1" applyAlignment="1">
      <alignment horizontal="center" vertical="top"/>
    </xf>
    <xf numFmtId="0" fontId="102" fillId="0" borderId="10" xfId="0" applyFont="1" applyFill="1" applyBorder="1" applyAlignment="1">
      <alignment vertical="top" wrapText="1"/>
    </xf>
    <xf numFmtId="168" fontId="102" fillId="0" borderId="10" xfId="1" applyNumberFormat="1" applyFont="1" applyFill="1" applyBorder="1" applyAlignment="1">
      <alignment vertical="top"/>
    </xf>
    <xf numFmtId="168" fontId="103" fillId="0" borderId="10" xfId="1" applyNumberFormat="1" applyFont="1" applyFill="1" applyBorder="1" applyAlignment="1">
      <alignment vertical="top"/>
    </xf>
    <xf numFmtId="0" fontId="102" fillId="0" borderId="3" xfId="0" applyFont="1" applyFill="1" applyBorder="1" applyAlignment="1">
      <alignment horizontal="center" vertical="top"/>
    </xf>
    <xf numFmtId="0" fontId="102" fillId="0" borderId="3" xfId="0" applyFont="1" applyFill="1" applyBorder="1" applyAlignment="1">
      <alignment vertical="top" wrapText="1"/>
    </xf>
    <xf numFmtId="168" fontId="102" fillId="0" borderId="3" xfId="1" applyNumberFormat="1" applyFont="1" applyFill="1" applyBorder="1" applyAlignment="1">
      <alignment vertical="top"/>
    </xf>
    <xf numFmtId="168" fontId="103" fillId="0" borderId="3" xfId="1" applyNumberFormat="1" applyFont="1" applyFill="1" applyBorder="1" applyAlignment="1">
      <alignment vertical="top"/>
    </xf>
    <xf numFmtId="0" fontId="102" fillId="0" borderId="4" xfId="0" applyFont="1" applyFill="1" applyBorder="1" applyAlignment="1">
      <alignment horizontal="center" vertical="top"/>
    </xf>
    <xf numFmtId="0" fontId="102" fillId="0" borderId="4" xfId="0" applyFont="1" applyFill="1" applyBorder="1" applyAlignment="1">
      <alignment vertical="top" wrapText="1"/>
    </xf>
    <xf numFmtId="168" fontId="102" fillId="0" borderId="4" xfId="1" applyNumberFormat="1" applyFont="1" applyFill="1" applyBorder="1" applyAlignment="1">
      <alignment vertical="top"/>
    </xf>
    <xf numFmtId="168" fontId="103" fillId="0" borderId="4" xfId="1" applyNumberFormat="1" applyFont="1" applyFill="1" applyBorder="1" applyAlignment="1">
      <alignment vertical="top"/>
    </xf>
    <xf numFmtId="168" fontId="103" fillId="0" borderId="47" xfId="1" applyNumberFormat="1" applyFont="1" applyFill="1" applyBorder="1"/>
    <xf numFmtId="0" fontId="70" fillId="0" borderId="44" xfId="1685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 wrapText="1"/>
    </xf>
    <xf numFmtId="0" fontId="69" fillId="0" borderId="49" xfId="0" applyFont="1" applyFill="1" applyBorder="1" applyAlignment="1">
      <alignment horizontal="center" vertical="center" wrapText="1"/>
    </xf>
    <xf numFmtId="0" fontId="69" fillId="0" borderId="31" xfId="0" applyFont="1" applyFill="1" applyBorder="1" applyAlignment="1">
      <alignment horizontal="center" vertical="center" wrapText="1"/>
    </xf>
    <xf numFmtId="0" fontId="81" fillId="0" borderId="45" xfId="0" applyFont="1" applyFill="1" applyBorder="1" applyAlignment="1">
      <alignment horizontal="center" vertical="center"/>
    </xf>
    <xf numFmtId="0" fontId="81" fillId="0" borderId="72" xfId="22" applyFont="1" applyFill="1" applyBorder="1" applyAlignment="1">
      <alignment horizontal="justify" vertical="center" wrapText="1"/>
    </xf>
    <xf numFmtId="0" fontId="12" fillId="0" borderId="72" xfId="22" applyFont="1" applyFill="1" applyBorder="1" applyAlignment="1">
      <alignment horizontal="justify" vertical="center" wrapText="1"/>
    </xf>
    <xf numFmtId="0" fontId="13" fillId="0" borderId="45" xfId="0" applyFont="1" applyFill="1" applyBorder="1" applyAlignment="1">
      <alignment horizontal="center" vertical="center"/>
    </xf>
    <xf numFmtId="0" fontId="81" fillId="0" borderId="72" xfId="0" applyFont="1" applyBorder="1" applyAlignment="1">
      <alignment vertical="center"/>
    </xf>
    <xf numFmtId="0" fontId="81" fillId="0" borderId="73" xfId="0" applyFont="1" applyBorder="1" applyAlignment="1">
      <alignment horizontal="center" vertical="center"/>
    </xf>
    <xf numFmtId="0" fontId="81" fillId="0" borderId="74" xfId="0" applyFont="1" applyBorder="1" applyAlignment="1">
      <alignment vertical="center"/>
    </xf>
    <xf numFmtId="0" fontId="69" fillId="0" borderId="47" xfId="1812" applyFont="1" applyFill="1" applyBorder="1" applyAlignment="1">
      <alignment horizontal="center" vertical="center"/>
    </xf>
    <xf numFmtId="0" fontId="69" fillId="0" borderId="49" xfId="1812" applyFont="1" applyFill="1" applyBorder="1" applyAlignment="1">
      <alignment horizontal="center" vertical="center"/>
    </xf>
    <xf numFmtId="0" fontId="69" fillId="0" borderId="47" xfId="1812" applyFont="1" applyFill="1" applyBorder="1" applyAlignment="1">
      <alignment horizontal="center" vertical="center" wrapText="1"/>
    </xf>
    <xf numFmtId="0" fontId="72" fillId="0" borderId="47" xfId="0" applyFont="1" applyFill="1" applyBorder="1" applyAlignment="1">
      <alignment horizontal="center" vertical="center" wrapText="1"/>
    </xf>
    <xf numFmtId="168" fontId="74" fillId="0" borderId="10" xfId="1" applyNumberFormat="1" applyFont="1" applyBorder="1" applyAlignment="1">
      <alignment horizontal="right" vertical="top"/>
    </xf>
    <xf numFmtId="168" fontId="74" fillId="0" borderId="3" xfId="1" applyNumberFormat="1" applyFont="1" applyBorder="1" applyAlignment="1">
      <alignment horizontal="right" vertical="top"/>
    </xf>
    <xf numFmtId="168" fontId="74" fillId="0" borderId="4" xfId="1" applyNumberFormat="1" applyFont="1" applyBorder="1" applyAlignment="1">
      <alignment horizontal="right" vertical="top"/>
    </xf>
    <xf numFmtId="0" fontId="74" fillId="0" borderId="10" xfId="0" applyFont="1" applyBorder="1" applyAlignment="1">
      <alignment horizontal="left" vertical="top" wrapText="1"/>
    </xf>
    <xf numFmtId="0" fontId="74" fillId="0" borderId="3" xfId="0" applyFont="1" applyBorder="1" applyAlignment="1">
      <alignment horizontal="left" vertical="top" wrapText="1"/>
    </xf>
    <xf numFmtId="0" fontId="74" fillId="0" borderId="4" xfId="0" applyFont="1" applyBorder="1" applyAlignment="1">
      <alignment horizontal="left" vertical="top" wrapText="1"/>
    </xf>
    <xf numFmtId="0" fontId="74" fillId="0" borderId="10" xfId="0" applyFont="1" applyBorder="1" applyAlignment="1">
      <alignment horizontal="center" vertical="top"/>
    </xf>
    <xf numFmtId="0" fontId="74" fillId="0" borderId="3" xfId="0" applyFont="1" applyBorder="1" applyAlignment="1">
      <alignment horizontal="center" vertical="top"/>
    </xf>
    <xf numFmtId="0" fontId="69" fillId="0" borderId="47" xfId="0" applyFont="1" applyBorder="1" applyAlignment="1">
      <alignment horizontal="center" vertical="center"/>
    </xf>
    <xf numFmtId="0" fontId="97" fillId="0" borderId="0" xfId="0" applyFont="1" applyFill="1" applyAlignment="1">
      <alignment horizontal="right"/>
    </xf>
    <xf numFmtId="0" fontId="88" fillId="0" borderId="0" xfId="1810" applyFont="1" applyAlignment="1">
      <alignment horizontal="right"/>
    </xf>
    <xf numFmtId="0" fontId="69" fillId="0" borderId="47" xfId="0" applyFont="1" applyBorder="1" applyAlignment="1">
      <alignment horizontal="center" vertical="center"/>
    </xf>
    <xf numFmtId="41" fontId="73" fillId="0" borderId="0" xfId="1" applyFont="1"/>
    <xf numFmtId="0" fontId="69" fillId="0" borderId="47" xfId="0" applyFont="1" applyBorder="1" applyAlignment="1">
      <alignment vertical="center"/>
    </xf>
    <xf numFmtId="41" fontId="69" fillId="0" borderId="47" xfId="1" applyFont="1" applyBorder="1" applyAlignment="1">
      <alignment vertical="center"/>
    </xf>
    <xf numFmtId="0" fontId="69" fillId="0" borderId="0" xfId="0" applyFont="1" applyAlignment="1">
      <alignment vertical="center"/>
    </xf>
    <xf numFmtId="0" fontId="73" fillId="0" borderId="75" xfId="0" applyFont="1" applyBorder="1" applyAlignment="1">
      <alignment horizontal="center" vertical="center"/>
    </xf>
    <xf numFmtId="0" fontId="73" fillId="0" borderId="75" xfId="0" applyFont="1" applyBorder="1" applyAlignment="1">
      <alignment vertical="center"/>
    </xf>
    <xf numFmtId="168" fontId="73" fillId="0" borderId="75" xfId="1" applyNumberFormat="1" applyFont="1" applyBorder="1" applyAlignment="1">
      <alignment vertical="center"/>
    </xf>
    <xf numFmtId="179" fontId="73" fillId="0" borderId="75" xfId="0" applyNumberFormat="1" applyFont="1" applyBorder="1" applyAlignment="1">
      <alignment horizontal="center" vertical="center"/>
    </xf>
    <xf numFmtId="0" fontId="73" fillId="0" borderId="76" xfId="0" applyFont="1" applyBorder="1" applyAlignment="1">
      <alignment horizontal="center" vertical="center"/>
    </xf>
    <xf numFmtId="0" fontId="73" fillId="0" borderId="76" xfId="0" applyFont="1" applyBorder="1" applyAlignment="1">
      <alignment vertical="center"/>
    </xf>
    <xf numFmtId="168" fontId="73" fillId="0" borderId="76" xfId="1" applyNumberFormat="1" applyFont="1" applyBorder="1" applyAlignment="1">
      <alignment vertical="center"/>
    </xf>
    <xf numFmtId="179" fontId="73" fillId="0" borderId="76" xfId="0" applyNumberFormat="1" applyFont="1" applyBorder="1" applyAlignment="1">
      <alignment horizontal="center" vertical="center"/>
    </xf>
    <xf numFmtId="0" fontId="73" fillId="0" borderId="77" xfId="0" applyFont="1" applyBorder="1" applyAlignment="1">
      <alignment horizontal="center" vertical="center"/>
    </xf>
    <xf numFmtId="0" fontId="73" fillId="0" borderId="77" xfId="0" applyFont="1" applyBorder="1" applyAlignment="1">
      <alignment vertical="center"/>
    </xf>
    <xf numFmtId="168" fontId="73" fillId="0" borderId="77" xfId="1" applyNumberFormat="1" applyFont="1" applyBorder="1" applyAlignment="1">
      <alignment vertical="center"/>
    </xf>
    <xf numFmtId="179" fontId="73" fillId="0" borderId="77" xfId="0" applyNumberFormat="1" applyFont="1" applyBorder="1" applyAlignment="1">
      <alignment horizontal="center" vertical="center"/>
    </xf>
    <xf numFmtId="168" fontId="69" fillId="0" borderId="47" xfId="1" applyNumberFormat="1" applyFont="1" applyBorder="1"/>
    <xf numFmtId="0" fontId="73" fillId="0" borderId="47" xfId="0" applyFont="1" applyBorder="1"/>
    <xf numFmtId="41" fontId="69" fillId="0" borderId="47" xfId="1" applyFont="1" applyBorder="1" applyAlignment="1">
      <alignment horizontal="center" vertical="center"/>
    </xf>
    <xf numFmtId="41" fontId="69" fillId="0" borderId="47" xfId="1" applyFont="1" applyBorder="1" applyAlignment="1">
      <alignment horizontal="center" vertical="center" wrapText="1"/>
    </xf>
    <xf numFmtId="0" fontId="73" fillId="0" borderId="75" xfId="0" applyFont="1" applyBorder="1" applyAlignment="1">
      <alignment horizontal="left" vertical="center"/>
    </xf>
    <xf numFmtId="41" fontId="73" fillId="0" borderId="75" xfId="1" applyFont="1" applyBorder="1" applyAlignment="1">
      <alignment horizontal="center" vertical="center"/>
    </xf>
    <xf numFmtId="180" fontId="73" fillId="0" borderId="75" xfId="0" applyNumberFormat="1" applyFont="1" applyBorder="1" applyAlignment="1">
      <alignment horizontal="center" vertical="center"/>
    </xf>
    <xf numFmtId="0" fontId="73" fillId="0" borderId="76" xfId="0" applyFont="1" applyBorder="1" applyAlignment="1">
      <alignment horizontal="left" vertical="center"/>
    </xf>
    <xf numFmtId="41" fontId="73" fillId="0" borderId="76" xfId="1" applyFont="1" applyBorder="1" applyAlignment="1">
      <alignment horizontal="center" vertical="center"/>
    </xf>
    <xf numFmtId="180" fontId="73" fillId="0" borderId="76" xfId="0" applyNumberFormat="1" applyFont="1" applyBorder="1" applyAlignment="1">
      <alignment horizontal="center" vertical="center"/>
    </xf>
    <xf numFmtId="41" fontId="73" fillId="0" borderId="76" xfId="1" applyFont="1" applyFill="1" applyBorder="1" applyAlignment="1">
      <alignment horizontal="center" vertical="center"/>
    </xf>
    <xf numFmtId="0" fontId="73" fillId="0" borderId="77" xfId="0" applyFont="1" applyBorder="1" applyAlignment="1">
      <alignment horizontal="left" vertical="center"/>
    </xf>
    <xf numFmtId="41" fontId="73" fillId="0" borderId="77" xfId="1" applyFont="1" applyBorder="1" applyAlignment="1">
      <alignment horizontal="center" vertical="center"/>
    </xf>
    <xf numFmtId="180" fontId="73" fillId="0" borderId="77" xfId="0" applyNumberFormat="1" applyFont="1" applyBorder="1" applyAlignment="1">
      <alignment horizontal="center" vertical="center"/>
    </xf>
    <xf numFmtId="41" fontId="69" fillId="0" borderId="50" xfId="1" applyFont="1" applyBorder="1" applyAlignment="1">
      <alignment vertical="center"/>
    </xf>
    <xf numFmtId="41" fontId="73" fillId="0" borderId="47" xfId="1" applyFont="1" applyBorder="1" applyAlignment="1">
      <alignment vertical="center"/>
    </xf>
    <xf numFmtId="0" fontId="77" fillId="0" borderId="0" xfId="0" applyFont="1"/>
    <xf numFmtId="0" fontId="69" fillId="0" borderId="47" xfId="0" applyFont="1" applyBorder="1" applyAlignment="1">
      <alignment horizontal="center" vertical="center" wrapText="1"/>
    </xf>
    <xf numFmtId="2" fontId="73" fillId="0" borderId="75" xfId="0" applyNumberFormat="1" applyFont="1" applyBorder="1" applyAlignment="1">
      <alignment vertical="center"/>
    </xf>
    <xf numFmtId="2" fontId="73" fillId="0" borderId="76" xfId="1" applyNumberFormat="1" applyFont="1" applyBorder="1" applyAlignment="1">
      <alignment vertical="center"/>
    </xf>
    <xf numFmtId="168" fontId="73" fillId="0" borderId="76" xfId="0" applyNumberFormat="1" applyFont="1" applyBorder="1" applyAlignment="1">
      <alignment vertical="center"/>
    </xf>
    <xf numFmtId="2" fontId="73" fillId="0" borderId="76" xfId="0" applyNumberFormat="1" applyFont="1" applyBorder="1" applyAlignment="1">
      <alignment vertical="center"/>
    </xf>
    <xf numFmtId="2" fontId="73" fillId="0" borderId="77" xfId="0" applyNumberFormat="1" applyFont="1" applyBorder="1" applyAlignment="1">
      <alignment vertical="center"/>
    </xf>
    <xf numFmtId="168" fontId="73" fillId="0" borderId="77" xfId="0" applyNumberFormat="1" applyFont="1" applyBorder="1" applyAlignment="1">
      <alignment vertical="center"/>
    </xf>
    <xf numFmtId="168" fontId="69" fillId="0" borderId="47" xfId="0" applyNumberFormat="1" applyFont="1" applyBorder="1"/>
    <xf numFmtId="168" fontId="67" fillId="0" borderId="0" xfId="1" applyNumberFormat="1" applyFont="1" applyBorder="1"/>
    <xf numFmtId="0" fontId="75" fillId="0" borderId="0" xfId="0" applyFont="1" applyBorder="1" applyAlignment="1">
      <alignment vertical="center"/>
    </xf>
    <xf numFmtId="0" fontId="77" fillId="0" borderId="0" xfId="0" applyFont="1" applyBorder="1" applyAlignment="1">
      <alignment horizontal="right" vertical="center"/>
    </xf>
    <xf numFmtId="0" fontId="107" fillId="0" borderId="47" xfId="0" applyFont="1" applyBorder="1" applyAlignment="1">
      <alignment vertical="center" wrapText="1"/>
    </xf>
    <xf numFmtId="168" fontId="106" fillId="0" borderId="47" xfId="1" applyNumberFormat="1" applyFont="1" applyBorder="1" applyAlignment="1">
      <alignment horizontal="right" vertical="center" wrapText="1"/>
    </xf>
    <xf numFmtId="4" fontId="105" fillId="0" borderId="47" xfId="0" applyNumberFormat="1" applyFont="1" applyBorder="1" applyAlignment="1">
      <alignment horizontal="right" vertical="center"/>
    </xf>
    <xf numFmtId="0" fontId="106" fillId="0" borderId="47" xfId="0" applyFont="1" applyBorder="1" applyAlignment="1">
      <alignment vertical="center"/>
    </xf>
    <xf numFmtId="0" fontId="107" fillId="0" borderId="47" xfId="0" applyFont="1" applyBorder="1" applyAlignment="1">
      <alignment horizontal="left" vertical="center" wrapText="1"/>
    </xf>
    <xf numFmtId="43" fontId="73" fillId="0" borderId="0" xfId="1815" applyFont="1"/>
    <xf numFmtId="0" fontId="67" fillId="0" borderId="0" xfId="0" applyFont="1" applyFill="1" applyBorder="1"/>
    <xf numFmtId="39" fontId="76" fillId="0" borderId="0" xfId="0" applyNumberFormat="1" applyFont="1" applyFill="1" applyBorder="1"/>
    <xf numFmtId="0" fontId="15" fillId="0" borderId="47" xfId="0" quotePrefix="1" applyFont="1" applyFill="1" applyBorder="1" applyAlignment="1">
      <alignment horizontal="center" vertical="center"/>
    </xf>
    <xf numFmtId="0" fontId="106" fillId="0" borderId="47" xfId="0" applyFont="1" applyBorder="1" applyAlignment="1">
      <alignment horizontal="center" vertical="center" wrapText="1"/>
    </xf>
    <xf numFmtId="0" fontId="106" fillId="0" borderId="47" xfId="0" applyFont="1" applyBorder="1" applyAlignment="1">
      <alignment vertical="center" wrapText="1"/>
    </xf>
    <xf numFmtId="4" fontId="106" fillId="0" borderId="47" xfId="0" applyNumberFormat="1" applyFont="1" applyBorder="1" applyAlignment="1">
      <alignment horizontal="right" vertical="center" wrapText="1"/>
    </xf>
    <xf numFmtId="181" fontId="106" fillId="0" borderId="47" xfId="0" applyNumberFormat="1" applyFont="1" applyBorder="1" applyAlignment="1">
      <alignment horizontal="right" vertical="center" wrapText="1"/>
    </xf>
    <xf numFmtId="0" fontId="105" fillId="0" borderId="47" xfId="0" applyFont="1" applyBorder="1" applyAlignment="1">
      <alignment horizontal="center" vertical="center" wrapText="1"/>
    </xf>
    <xf numFmtId="182" fontId="73" fillId="0" borderId="0" xfId="1815" applyNumberFormat="1" applyFont="1"/>
    <xf numFmtId="43" fontId="73" fillId="0" borderId="0" xfId="1815" applyNumberFormat="1" applyFont="1"/>
    <xf numFmtId="43" fontId="109" fillId="0" borderId="0" xfId="1815" applyNumberFormat="1" applyFont="1" applyAlignment="1">
      <alignment horizontal="right"/>
    </xf>
    <xf numFmtId="43" fontId="109" fillId="0" borderId="0" xfId="1815" applyNumberFormat="1" applyFont="1"/>
    <xf numFmtId="0" fontId="67" fillId="0" borderId="0" xfId="1816" applyFont="1"/>
    <xf numFmtId="0" fontId="76" fillId="0" borderId="0" xfId="1816" applyFont="1"/>
    <xf numFmtId="0" fontId="88" fillId="0" borderId="0" xfId="1816" applyFont="1" applyAlignment="1">
      <alignment horizontal="right"/>
    </xf>
    <xf numFmtId="0" fontId="75" fillId="0" borderId="0" xfId="1816" applyFont="1" applyAlignment="1"/>
    <xf numFmtId="0" fontId="69" fillId="0" borderId="47" xfId="1816" applyFont="1" applyFill="1" applyBorder="1" applyAlignment="1">
      <alignment horizontal="center" vertical="center"/>
    </xf>
    <xf numFmtId="0" fontId="69" fillId="0" borderId="47" xfId="1816" applyFont="1" applyFill="1" applyBorder="1" applyAlignment="1">
      <alignment horizontal="center" vertical="center" wrapText="1"/>
    </xf>
    <xf numFmtId="0" fontId="76" fillId="0" borderId="0" xfId="1816" applyFont="1" applyFill="1" applyAlignment="1">
      <alignment vertical="center"/>
    </xf>
    <xf numFmtId="0" fontId="69" fillId="0" borderId="0" xfId="1816" applyFont="1" applyFill="1" applyBorder="1" applyAlignment="1">
      <alignment horizontal="center" vertical="center" wrapText="1"/>
    </xf>
    <xf numFmtId="0" fontId="89" fillId="0" borderId="10" xfId="1816" applyFont="1" applyBorder="1" applyAlignment="1">
      <alignment horizontal="center" vertical="center"/>
    </xf>
    <xf numFmtId="0" fontId="89" fillId="0" borderId="10" xfId="1816" applyFont="1" applyBorder="1" applyAlignment="1">
      <alignment vertical="center"/>
    </xf>
    <xf numFmtId="168" fontId="89" fillId="0" borderId="10" xfId="1816" applyNumberFormat="1" applyFont="1" applyBorder="1" applyAlignment="1">
      <alignment vertical="center"/>
    </xf>
    <xf numFmtId="168" fontId="89" fillId="0" borderId="10" xfId="1817" applyNumberFormat="1" applyFont="1" applyBorder="1" applyAlignment="1">
      <alignment vertical="center"/>
    </xf>
    <xf numFmtId="168" fontId="89" fillId="0" borderId="0" xfId="1817" applyNumberFormat="1" applyFont="1" applyBorder="1" applyAlignment="1">
      <alignment vertical="center"/>
    </xf>
    <xf numFmtId="0" fontId="89" fillId="0" borderId="3" xfId="1816" applyFont="1" applyBorder="1" applyAlignment="1">
      <alignment horizontal="center" vertical="center"/>
    </xf>
    <xf numFmtId="0" fontId="89" fillId="0" borderId="3" xfId="1816" applyFont="1" applyBorder="1" applyAlignment="1">
      <alignment vertical="center"/>
    </xf>
    <xf numFmtId="168" fontId="89" fillId="0" borderId="3" xfId="1816" applyNumberFormat="1" applyFont="1" applyBorder="1" applyAlignment="1">
      <alignment vertical="center"/>
    </xf>
    <xf numFmtId="168" fontId="89" fillId="0" borderId="3" xfId="1817" applyNumberFormat="1" applyFont="1" applyBorder="1" applyAlignment="1">
      <alignment vertical="center"/>
    </xf>
    <xf numFmtId="0" fontId="89" fillId="0" borderId="4" xfId="1816" applyFont="1" applyBorder="1" applyAlignment="1">
      <alignment horizontal="center" vertical="center"/>
    </xf>
    <xf numFmtId="0" fontId="89" fillId="0" borderId="4" xfId="1816" applyFont="1" applyBorder="1" applyAlignment="1">
      <alignment vertical="center"/>
    </xf>
    <xf numFmtId="168" fontId="89" fillId="0" borderId="4" xfId="1816" applyNumberFormat="1" applyFont="1" applyBorder="1" applyAlignment="1">
      <alignment vertical="center"/>
    </xf>
    <xf numFmtId="168" fontId="89" fillId="0" borderId="4" xfId="1817" applyNumberFormat="1" applyFont="1" applyBorder="1" applyAlignment="1">
      <alignment vertical="center"/>
    </xf>
    <xf numFmtId="168" fontId="70" fillId="0" borderId="47" xfId="1816" applyNumberFormat="1" applyFont="1" applyBorder="1" applyAlignment="1">
      <alignment vertical="center"/>
    </xf>
    <xf numFmtId="168" fontId="70" fillId="0" borderId="0" xfId="1816" applyNumberFormat="1" applyFont="1" applyBorder="1" applyAlignment="1">
      <alignment vertical="center"/>
    </xf>
    <xf numFmtId="0" fontId="89" fillId="0" borderId="0" xfId="1816" applyFont="1"/>
    <xf numFmtId="167" fontId="70" fillId="0" borderId="0" xfId="1816" applyNumberFormat="1" applyFont="1"/>
    <xf numFmtId="0" fontId="70" fillId="0" borderId="0" xfId="1816" applyFont="1"/>
    <xf numFmtId="167" fontId="89" fillId="0" borderId="0" xfId="1816" applyNumberFormat="1" applyFont="1"/>
    <xf numFmtId="168" fontId="76" fillId="0" borderId="0" xfId="1816" applyNumberFormat="1" applyFont="1"/>
    <xf numFmtId="4" fontId="67" fillId="0" borderId="0" xfId="1816" applyNumberFormat="1" applyFont="1"/>
    <xf numFmtId="0" fontId="67" fillId="0" borderId="49" xfId="1816" applyFont="1" applyBorder="1"/>
    <xf numFmtId="0" fontId="76" fillId="0" borderId="8" xfId="1816" applyFont="1" applyBorder="1" applyAlignment="1"/>
    <xf numFmtId="0" fontId="69" fillId="0" borderId="31" xfId="1816" applyFont="1" applyFill="1" applyBorder="1" applyAlignment="1">
      <alignment horizontal="center" vertical="center"/>
    </xf>
    <xf numFmtId="0" fontId="69" fillId="0" borderId="50" xfId="1816" applyFont="1" applyFill="1" applyBorder="1" applyAlignment="1">
      <alignment horizontal="center" vertical="center" wrapText="1"/>
    </xf>
    <xf numFmtId="168" fontId="89" fillId="0" borderId="63" xfId="1816" applyNumberFormat="1" applyFont="1" applyBorder="1" applyAlignment="1">
      <alignment vertical="center"/>
    </xf>
    <xf numFmtId="168" fontId="67" fillId="0" borderId="0" xfId="1816" applyNumberFormat="1" applyFont="1"/>
    <xf numFmtId="0" fontId="71" fillId="0" borderId="0" xfId="0" applyFont="1" applyAlignment="1"/>
    <xf numFmtId="168" fontId="71" fillId="0" borderId="0" xfId="1817" applyNumberFormat="1" applyFont="1" applyFill="1" applyBorder="1" applyAlignment="1">
      <alignment horizontal="left"/>
    </xf>
    <xf numFmtId="168" fontId="71" fillId="0" borderId="47" xfId="1817" applyNumberFormat="1" applyFont="1" applyBorder="1" applyAlignment="1">
      <alignment horizontal="center" vertical="center"/>
    </xf>
    <xf numFmtId="168" fontId="71" fillId="0" borderId="47" xfId="1817" applyNumberFormat="1" applyFont="1" applyFill="1" applyBorder="1" applyAlignment="1">
      <alignment horizontal="center" vertical="center"/>
    </xf>
    <xf numFmtId="0" fontId="97" fillId="0" borderId="0" xfId="0" applyFont="1" applyAlignment="1">
      <alignment horizontal="right" vertical="top"/>
    </xf>
    <xf numFmtId="168" fontId="69" fillId="0" borderId="47" xfId="1817" applyNumberFormat="1" applyFont="1" applyBorder="1" applyAlignment="1">
      <alignment horizontal="right" vertical="center"/>
    </xf>
    <xf numFmtId="168" fontId="90" fillId="0" borderId="0" xfId="1818" applyNumberFormat="1" applyFont="1" applyBorder="1" applyAlignment="1">
      <alignment horizontal="right" vertical="center" wrapText="1"/>
    </xf>
    <xf numFmtId="0" fontId="106" fillId="0" borderId="47" xfId="0" quotePrefix="1" applyFont="1" applyBorder="1" applyAlignment="1">
      <alignment horizontal="center" vertical="center" wrapText="1"/>
    </xf>
    <xf numFmtId="0" fontId="81" fillId="0" borderId="0" xfId="0" applyFont="1" applyAlignment="1">
      <alignment horizontal="center"/>
    </xf>
    <xf numFmtId="168" fontId="80" fillId="0" borderId="49" xfId="1" applyNumberFormat="1" applyFont="1" applyBorder="1" applyAlignment="1">
      <alignment horizontal="center" vertical="center"/>
    </xf>
    <xf numFmtId="168" fontId="67" fillId="0" borderId="49" xfId="1" applyNumberFormat="1" applyFont="1" applyBorder="1" applyAlignment="1">
      <alignment horizontal="center" vertical="center"/>
    </xf>
    <xf numFmtId="168" fontId="80" fillId="0" borderId="44" xfId="1" applyNumberFormat="1" applyFont="1" applyBorder="1" applyAlignment="1">
      <alignment horizontal="center"/>
    </xf>
    <xf numFmtId="168" fontId="67" fillId="0" borderId="44" xfId="1" applyNumberFormat="1" applyFont="1" applyBorder="1" applyAlignment="1">
      <alignment horizontal="center"/>
    </xf>
    <xf numFmtId="168" fontId="80" fillId="0" borderId="31" xfId="1" applyNumberFormat="1" applyFont="1" applyBorder="1" applyAlignment="1">
      <alignment horizontal="center"/>
    </xf>
    <xf numFmtId="168" fontId="67" fillId="0" borderId="31" xfId="1" applyNumberFormat="1" applyFont="1" applyBorder="1" applyAlignment="1">
      <alignment horizontal="center"/>
    </xf>
    <xf numFmtId="168" fontId="80" fillId="0" borderId="44" xfId="1" applyNumberFormat="1" applyFont="1" applyBorder="1" applyAlignment="1">
      <alignment horizontal="center" vertical="center"/>
    </xf>
    <xf numFmtId="168" fontId="67" fillId="0" borderId="44" xfId="1" applyNumberFormat="1" applyFont="1" applyBorder="1" applyAlignment="1">
      <alignment horizontal="center" vertical="center"/>
    </xf>
    <xf numFmtId="0" fontId="80" fillId="0" borderId="44" xfId="0" applyFont="1" applyBorder="1" applyAlignment="1">
      <alignment horizontal="center"/>
    </xf>
    <xf numFmtId="0" fontId="80" fillId="0" borderId="31" xfId="0" applyFont="1" applyBorder="1" applyAlignment="1">
      <alignment horizontal="center"/>
    </xf>
    <xf numFmtId="1" fontId="80" fillId="0" borderId="44" xfId="0" applyNumberFormat="1" applyFont="1" applyBorder="1" applyAlignment="1">
      <alignment horizontal="center"/>
    </xf>
    <xf numFmtId="1" fontId="80" fillId="0" borderId="31" xfId="0" applyNumberFormat="1" applyFont="1" applyBorder="1" applyAlignment="1">
      <alignment horizontal="center"/>
    </xf>
    <xf numFmtId="1" fontId="67" fillId="0" borderId="31" xfId="0" applyNumberFormat="1" applyFont="1" applyBorder="1" applyAlignment="1">
      <alignment horizontal="center"/>
    </xf>
    <xf numFmtId="1" fontId="67" fillId="0" borderId="44" xfId="0" applyNumberFormat="1" applyFont="1" applyBorder="1" applyAlignment="1">
      <alignment horizontal="center"/>
    </xf>
    <xf numFmtId="168" fontId="80" fillId="0" borderId="49" xfId="1" applyNumberFormat="1" applyFont="1" applyBorder="1" applyAlignment="1">
      <alignment horizontal="center" vertical="top"/>
    </xf>
    <xf numFmtId="168" fontId="67" fillId="0" borderId="49" xfId="1" applyNumberFormat="1" applyFont="1" applyBorder="1" applyAlignment="1">
      <alignment horizontal="center" vertical="top"/>
    </xf>
    <xf numFmtId="168" fontId="80" fillId="0" borderId="47" xfId="1" applyNumberFormat="1" applyFont="1" applyBorder="1" applyAlignment="1">
      <alignment horizontal="right" vertical="top"/>
    </xf>
    <xf numFmtId="168" fontId="67" fillId="0" borderId="47" xfId="1" applyNumberFormat="1" applyFont="1" applyBorder="1" applyAlignment="1">
      <alignment horizontal="right" vertical="top"/>
    </xf>
    <xf numFmtId="168" fontId="79" fillId="0" borderId="47" xfId="0" applyNumberFormat="1" applyFont="1" applyBorder="1" applyAlignment="1">
      <alignment horizontal="center" vertical="center"/>
    </xf>
    <xf numFmtId="168" fontId="76" fillId="0" borderId="47" xfId="0" applyNumberFormat="1" applyFont="1" applyBorder="1" applyAlignment="1">
      <alignment horizontal="center" vertical="center"/>
    </xf>
    <xf numFmtId="168" fontId="81" fillId="0" borderId="0" xfId="1" applyNumberFormat="1" applyFont="1" applyAlignment="1">
      <alignment horizontal="center"/>
    </xf>
    <xf numFmtId="0" fontId="111" fillId="0" borderId="0" xfId="0" applyFont="1" applyAlignment="1">
      <alignment horizontal="right" vertical="center"/>
    </xf>
    <xf numFmtId="0" fontId="72" fillId="0" borderId="47" xfId="0" applyFont="1" applyBorder="1" applyAlignment="1">
      <alignment horizontal="center" vertical="center" wrapText="1"/>
    </xf>
    <xf numFmtId="0" fontId="75" fillId="0" borderId="0" xfId="0" applyFont="1" applyAlignment="1">
      <alignment horizontal="center" vertical="center"/>
    </xf>
    <xf numFmtId="0" fontId="72" fillId="0" borderId="47" xfId="0" applyFont="1" applyFill="1" applyBorder="1" applyAlignment="1">
      <alignment horizontal="center" vertical="center" wrapText="1"/>
    </xf>
    <xf numFmtId="0" fontId="75" fillId="0" borderId="0" xfId="0" applyFont="1" applyAlignment="1">
      <alignment horizontal="center"/>
    </xf>
    <xf numFmtId="0" fontId="72" fillId="0" borderId="50" xfId="0" applyFont="1" applyBorder="1" applyAlignment="1">
      <alignment horizontal="center" vertical="center" wrapText="1"/>
    </xf>
    <xf numFmtId="0" fontId="72" fillId="0" borderId="8" xfId="0" applyFont="1" applyBorder="1" applyAlignment="1">
      <alignment horizontal="center" vertical="center" wrapText="1"/>
    </xf>
    <xf numFmtId="0" fontId="71" fillId="0" borderId="0" xfId="0" applyFont="1" applyBorder="1" applyAlignment="1">
      <alignment horizontal="left"/>
    </xf>
    <xf numFmtId="0" fontId="71" fillId="0" borderId="47" xfId="0" applyFont="1" applyBorder="1" applyAlignment="1">
      <alignment horizontal="center" vertical="center" wrapText="1"/>
    </xf>
    <xf numFmtId="0" fontId="71" fillId="0" borderId="47" xfId="0" applyFont="1" applyBorder="1" applyAlignment="1">
      <alignment horizontal="center" vertical="center"/>
    </xf>
    <xf numFmtId="0" fontId="78" fillId="0" borderId="0" xfId="1812" applyFont="1" applyAlignment="1">
      <alignment horizontal="center" vertical="center" wrapText="1"/>
    </xf>
    <xf numFmtId="0" fontId="69" fillId="0" borderId="50" xfId="1812" applyFont="1" applyBorder="1" applyAlignment="1">
      <alignment horizontal="center" vertical="center"/>
    </xf>
    <xf numFmtId="0" fontId="69" fillId="0" borderId="8" xfId="1812" applyFont="1" applyBorder="1" applyAlignment="1">
      <alignment horizontal="center" vertical="center"/>
    </xf>
    <xf numFmtId="0" fontId="75" fillId="0" borderId="0" xfId="1812" applyFont="1" applyAlignment="1">
      <alignment horizontal="center" vertical="center" wrapText="1"/>
    </xf>
    <xf numFmtId="0" fontId="75" fillId="0" borderId="0" xfId="0" applyFont="1" applyAlignment="1">
      <alignment horizontal="center" wrapText="1"/>
    </xf>
    <xf numFmtId="0" fontId="69" fillId="0" borderId="47" xfId="0" applyFont="1" applyFill="1" applyBorder="1" applyAlignment="1">
      <alignment horizontal="center" vertical="center" wrapText="1"/>
    </xf>
    <xf numFmtId="0" fontId="69" fillId="0" borderId="50" xfId="0" applyFont="1" applyBorder="1" applyAlignment="1">
      <alignment horizontal="center" vertical="center" wrapText="1"/>
    </xf>
    <xf numFmtId="0" fontId="69" fillId="0" borderId="8" xfId="0" applyFont="1" applyBorder="1" applyAlignment="1">
      <alignment horizontal="center" vertical="center" wrapText="1"/>
    </xf>
    <xf numFmtId="0" fontId="106" fillId="0" borderId="47" xfId="0" applyFont="1" applyBorder="1" applyAlignment="1">
      <alignment horizontal="center" vertical="center" wrapText="1"/>
    </xf>
    <xf numFmtId="0" fontId="68" fillId="0" borderId="0" xfId="0" applyFont="1" applyBorder="1" applyAlignment="1">
      <alignment horizontal="right"/>
    </xf>
    <xf numFmtId="0" fontId="104" fillId="0" borderId="0" xfId="0" applyFont="1" applyAlignment="1">
      <alignment horizontal="center"/>
    </xf>
    <xf numFmtId="0" fontId="106" fillId="0" borderId="47" xfId="0" applyFont="1" applyBorder="1" applyAlignment="1">
      <alignment vertical="center" wrapText="1"/>
    </xf>
    <xf numFmtId="4" fontId="106" fillId="0" borderId="47" xfId="0" applyNumberFormat="1" applyFont="1" applyBorder="1" applyAlignment="1">
      <alignment horizontal="right" vertical="center" wrapText="1"/>
    </xf>
    <xf numFmtId="181" fontId="106" fillId="0" borderId="47" xfId="0" applyNumberFormat="1" applyFont="1" applyBorder="1" applyAlignment="1">
      <alignment horizontal="right" vertical="center" wrapText="1"/>
    </xf>
    <xf numFmtId="0" fontId="105" fillId="0" borderId="49" xfId="0" quotePrefix="1" applyFont="1" applyBorder="1" applyAlignment="1">
      <alignment horizontal="center" vertical="center" wrapText="1"/>
    </xf>
    <xf numFmtId="0" fontId="105" fillId="0" borderId="31" xfId="0" quotePrefix="1" applyFont="1" applyBorder="1" applyAlignment="1">
      <alignment horizontal="center" vertical="center" wrapText="1"/>
    </xf>
    <xf numFmtId="0" fontId="105" fillId="0" borderId="47" xfId="0" applyFont="1" applyBorder="1" applyAlignment="1">
      <alignment horizontal="center" vertical="center" wrapText="1"/>
    </xf>
    <xf numFmtId="0" fontId="106" fillId="0" borderId="49" xfId="0" applyFont="1" applyBorder="1" applyAlignment="1">
      <alignment horizontal="center" vertical="center" wrapText="1"/>
    </xf>
    <xf numFmtId="0" fontId="106" fillId="0" borderId="31" xfId="0" applyFont="1" applyBorder="1" applyAlignment="1">
      <alignment horizontal="center" vertical="center" wrapText="1"/>
    </xf>
    <xf numFmtId="0" fontId="106" fillId="0" borderId="49" xfId="0" applyFont="1" applyBorder="1" applyAlignment="1">
      <alignment horizontal="left" vertical="center" wrapText="1"/>
    </xf>
    <xf numFmtId="0" fontId="106" fillId="0" borderId="31" xfId="0" applyFont="1" applyBorder="1" applyAlignment="1">
      <alignment horizontal="left" vertical="center" wrapText="1"/>
    </xf>
    <xf numFmtId="0" fontId="13" fillId="0" borderId="50" xfId="0" applyFont="1" applyBorder="1" applyAlignment="1">
      <alignment horizontal="center" vertical="center"/>
    </xf>
    <xf numFmtId="0" fontId="13" fillId="0" borderId="8" xfId="0" applyFont="1" applyBorder="1" applyAlignment="1">
      <alignment horizontal="center" vertical="center"/>
    </xf>
    <xf numFmtId="0" fontId="78" fillId="0" borderId="0" xfId="0" applyFont="1" applyAlignment="1">
      <alignment horizontal="center" vertical="center"/>
    </xf>
    <xf numFmtId="0" fontId="13" fillId="0" borderId="60" xfId="0" applyFont="1" applyBorder="1" applyAlignment="1">
      <alignment vertical="center"/>
    </xf>
    <xf numFmtId="0" fontId="13" fillId="0" borderId="62" xfId="0" applyFont="1" applyBorder="1" applyAlignment="1">
      <alignment vertical="center"/>
    </xf>
    <xf numFmtId="0" fontId="13" fillId="0" borderId="5" xfId="0" applyFont="1" applyBorder="1" applyAlignment="1">
      <alignment vertical="center"/>
    </xf>
    <xf numFmtId="0" fontId="13" fillId="0" borderId="6" xfId="0" applyFont="1" applyBorder="1" applyAlignment="1">
      <alignment vertical="center"/>
    </xf>
    <xf numFmtId="0" fontId="13" fillId="0" borderId="7" xfId="0" applyFont="1" applyFill="1" applyBorder="1" applyAlignment="1">
      <alignment horizontal="center" vertical="center"/>
    </xf>
    <xf numFmtId="0" fontId="13" fillId="0" borderId="8" xfId="0" applyFont="1" applyFill="1" applyBorder="1" applyAlignment="1">
      <alignment horizontal="center" vertical="center"/>
    </xf>
    <xf numFmtId="0" fontId="103" fillId="0" borderId="47" xfId="0" applyFont="1" applyFill="1" applyBorder="1" applyAlignment="1">
      <alignment horizontal="center"/>
    </xf>
    <xf numFmtId="0" fontId="75" fillId="0" borderId="0" xfId="0" applyFont="1" applyFill="1" applyAlignment="1">
      <alignment horizontal="center"/>
    </xf>
    <xf numFmtId="0" fontId="70" fillId="0" borderId="47" xfId="0" applyFont="1" applyFill="1" applyBorder="1" applyAlignment="1">
      <alignment horizontal="center" vertical="center"/>
    </xf>
    <xf numFmtId="0" fontId="70" fillId="0" borderId="50" xfId="0" applyFont="1" applyFill="1" applyBorder="1" applyAlignment="1">
      <alignment horizontal="center" vertical="center"/>
    </xf>
    <xf numFmtId="0" fontId="70" fillId="0" borderId="51" xfId="0" applyFont="1" applyFill="1" applyBorder="1" applyAlignment="1">
      <alignment horizontal="center" vertical="center"/>
    </xf>
    <xf numFmtId="0" fontId="70" fillId="0" borderId="8" xfId="0" applyFont="1" applyFill="1" applyBorder="1" applyAlignment="1">
      <alignment horizontal="center" vertical="center"/>
    </xf>
    <xf numFmtId="0" fontId="69" fillId="0" borderId="50" xfId="0" applyFont="1" applyBorder="1" applyAlignment="1">
      <alignment horizontal="center"/>
    </xf>
    <xf numFmtId="0" fontId="69" fillId="0" borderId="51" xfId="0" applyFont="1" applyBorder="1" applyAlignment="1">
      <alignment horizontal="center"/>
    </xf>
    <xf numFmtId="0" fontId="69" fillId="0" borderId="8" xfId="0" applyFont="1" applyBorder="1" applyAlignment="1">
      <alignment horizontal="center"/>
    </xf>
    <xf numFmtId="0" fontId="91" fillId="0" borderId="0" xfId="0" applyFont="1" applyAlignment="1">
      <alignment horizontal="center" vertical="center"/>
    </xf>
    <xf numFmtId="0" fontId="71" fillId="0" borderId="0" xfId="0" applyFont="1" applyAlignment="1">
      <alignment horizontal="center"/>
    </xf>
    <xf numFmtId="0" fontId="71" fillId="0" borderId="0" xfId="0" applyFont="1" applyAlignment="1">
      <alignment horizontal="center" vertical="top"/>
    </xf>
    <xf numFmtId="0" fontId="101" fillId="0" borderId="47" xfId="0" applyFont="1" applyFill="1" applyBorder="1" applyAlignment="1">
      <alignment horizontal="center" vertical="center"/>
    </xf>
    <xf numFmtId="0" fontId="76" fillId="0" borderId="0" xfId="0" applyFont="1" applyFill="1" applyAlignment="1">
      <alignment horizontal="center"/>
    </xf>
    <xf numFmtId="0" fontId="76" fillId="0" borderId="47" xfId="0" applyFont="1" applyBorder="1" applyAlignment="1">
      <alignment horizontal="center" vertical="center"/>
    </xf>
    <xf numFmtId="0" fontId="69" fillId="0" borderId="0" xfId="0" applyFont="1" applyBorder="1" applyAlignment="1">
      <alignment horizontal="center"/>
    </xf>
    <xf numFmtId="0" fontId="71" fillId="0" borderId="0" xfId="0" applyFont="1" applyBorder="1" applyAlignment="1">
      <alignment horizontal="center"/>
    </xf>
    <xf numFmtId="0" fontId="73" fillId="0" borderId="48" xfId="0" applyFont="1" applyBorder="1" applyAlignment="1">
      <alignment horizontal="center"/>
    </xf>
    <xf numFmtId="0" fontId="70" fillId="0" borderId="49" xfId="0" applyFont="1" applyFill="1" applyBorder="1" applyAlignment="1">
      <alignment horizontal="center" vertical="center"/>
    </xf>
    <xf numFmtId="0" fontId="70" fillId="0" borderId="31" xfId="0" applyFont="1" applyFill="1" applyBorder="1" applyAlignment="1">
      <alignment horizontal="center" vertical="center"/>
    </xf>
    <xf numFmtId="0" fontId="70" fillId="0" borderId="49" xfId="0" applyFont="1" applyFill="1" applyBorder="1" applyAlignment="1">
      <alignment horizontal="center" vertical="center" wrapText="1"/>
    </xf>
    <xf numFmtId="0" fontId="70" fillId="0" borderId="31" xfId="0" applyFont="1" applyFill="1" applyBorder="1" applyAlignment="1">
      <alignment horizontal="center" vertical="center" wrapText="1"/>
    </xf>
    <xf numFmtId="0" fontId="70" fillId="0" borderId="52" xfId="0" applyFont="1" applyFill="1" applyBorder="1" applyAlignment="1">
      <alignment horizontal="center" vertical="center"/>
    </xf>
    <xf numFmtId="0" fontId="70" fillId="0" borderId="53" xfId="0" applyFont="1" applyFill="1" applyBorder="1" applyAlignment="1">
      <alignment horizontal="center" vertical="center"/>
    </xf>
    <xf numFmtId="0" fontId="13" fillId="0" borderId="0" xfId="33" applyFont="1" applyAlignment="1">
      <alignment horizontal="center"/>
    </xf>
    <xf numFmtId="0" fontId="91" fillId="0" borderId="0" xfId="0" applyFont="1" applyAlignment="1">
      <alignment horizontal="center"/>
    </xf>
    <xf numFmtId="0" fontId="69" fillId="0" borderId="50" xfId="0" applyFont="1" applyBorder="1" applyAlignment="1">
      <alignment horizontal="center" vertical="center"/>
    </xf>
    <xf numFmtId="0" fontId="69" fillId="0" borderId="8" xfId="0" applyFont="1" applyBorder="1" applyAlignment="1">
      <alignment horizontal="center" vertical="center"/>
    </xf>
    <xf numFmtId="0" fontId="69" fillId="0" borderId="47" xfId="0" applyFont="1" applyBorder="1" applyAlignment="1">
      <alignment horizontal="center" vertical="center"/>
    </xf>
    <xf numFmtId="0" fontId="69" fillId="0" borderId="47" xfId="0" applyFont="1" applyFill="1" applyBorder="1" applyAlignment="1">
      <alignment horizontal="center"/>
    </xf>
    <xf numFmtId="0" fontId="69" fillId="0" borderId="50" xfId="0" applyFont="1" applyFill="1" applyBorder="1" applyAlignment="1">
      <alignment horizontal="center"/>
    </xf>
    <xf numFmtId="0" fontId="69" fillId="0" borderId="51" xfId="0" applyFont="1" applyFill="1" applyBorder="1" applyAlignment="1">
      <alignment horizontal="center"/>
    </xf>
    <xf numFmtId="0" fontId="69" fillId="0" borderId="8" xfId="0" applyFont="1" applyFill="1" applyBorder="1" applyAlignment="1">
      <alignment horizontal="center"/>
    </xf>
    <xf numFmtId="0" fontId="73" fillId="0" borderId="49" xfId="0" applyFont="1" applyFill="1" applyBorder="1" applyAlignment="1">
      <alignment horizontal="left" vertical="top"/>
    </xf>
    <xf numFmtId="0" fontId="73" fillId="0" borderId="44" xfId="0" applyFont="1" applyFill="1" applyBorder="1" applyAlignment="1">
      <alignment horizontal="left" vertical="top"/>
    </xf>
    <xf numFmtId="0" fontId="73" fillId="0" borderId="31" xfId="0" applyFont="1" applyFill="1" applyBorder="1" applyAlignment="1">
      <alignment horizontal="left" vertical="top"/>
    </xf>
    <xf numFmtId="0" fontId="73" fillId="0" borderId="49" xfId="0" applyFont="1" applyFill="1" applyBorder="1" applyAlignment="1">
      <alignment horizontal="center" vertical="top"/>
    </xf>
    <xf numFmtId="0" fontId="73" fillId="0" borderId="44" xfId="0" applyFont="1" applyFill="1" applyBorder="1" applyAlignment="1">
      <alignment horizontal="center" vertical="top"/>
    </xf>
    <xf numFmtId="0" fontId="73" fillId="0" borderId="31" xfId="0" applyFont="1" applyFill="1" applyBorder="1" applyAlignment="1">
      <alignment horizontal="center" vertical="top"/>
    </xf>
    <xf numFmtId="0" fontId="73" fillId="0" borderId="49" xfId="0" applyFont="1" applyBorder="1" applyAlignment="1">
      <alignment horizontal="center" vertical="top"/>
    </xf>
    <xf numFmtId="0" fontId="73" fillId="0" borderId="44" xfId="0" applyFont="1" applyBorder="1" applyAlignment="1">
      <alignment horizontal="center" vertical="top"/>
    </xf>
    <xf numFmtId="0" fontId="73" fillId="0" borderId="31" xfId="0" applyFont="1" applyBorder="1" applyAlignment="1">
      <alignment horizontal="center" vertical="top"/>
    </xf>
    <xf numFmtId="0" fontId="73" fillId="0" borderId="49" xfId="0" applyFont="1" applyBorder="1" applyAlignment="1">
      <alignment horizontal="left" vertical="top"/>
    </xf>
    <xf numFmtId="0" fontId="73" fillId="0" borderId="44" xfId="0" applyFont="1" applyBorder="1" applyAlignment="1">
      <alignment horizontal="left" vertical="top"/>
    </xf>
    <xf numFmtId="0" fontId="73" fillId="0" borderId="31" xfId="0" applyFont="1" applyBorder="1" applyAlignment="1">
      <alignment horizontal="left" vertical="top"/>
    </xf>
    <xf numFmtId="0" fontId="73" fillId="0" borderId="44" xfId="0" applyFont="1" applyFill="1" applyBorder="1" applyAlignment="1">
      <alignment horizontal="center"/>
    </xf>
    <xf numFmtId="0" fontId="73" fillId="0" borderId="31" xfId="0" applyFont="1" applyFill="1" applyBorder="1" applyAlignment="1">
      <alignment horizontal="center"/>
    </xf>
    <xf numFmtId="0" fontId="73" fillId="0" borderId="49" xfId="0" applyFont="1" applyFill="1" applyBorder="1" applyAlignment="1">
      <alignment horizontal="left" vertical="top" wrapText="1"/>
    </xf>
    <xf numFmtId="0" fontId="73" fillId="0" borderId="44" xfId="0" applyFont="1" applyFill="1" applyBorder="1" applyAlignment="1">
      <alignment horizontal="left" vertical="top" wrapText="1"/>
    </xf>
    <xf numFmtId="0" fontId="73" fillId="0" borderId="31" xfId="0" applyFont="1" applyFill="1" applyBorder="1" applyAlignment="1">
      <alignment horizontal="left" vertical="top" wrapText="1"/>
    </xf>
    <xf numFmtId="0" fontId="63" fillId="0" borderId="0" xfId="2" applyFont="1" applyAlignment="1">
      <alignment horizontal="center"/>
    </xf>
    <xf numFmtId="0" fontId="63" fillId="0" borderId="0" xfId="2" applyFont="1" applyAlignment="1">
      <alignment horizontal="center" vertical="top" wrapText="1"/>
    </xf>
    <xf numFmtId="0" fontId="63" fillId="0" borderId="33" xfId="2" applyFont="1" applyBorder="1" applyAlignment="1">
      <alignment horizontal="center"/>
    </xf>
    <xf numFmtId="0" fontId="63" fillId="0" borderId="34" xfId="2" applyFont="1" applyBorder="1" applyAlignment="1">
      <alignment horizontal="center"/>
    </xf>
    <xf numFmtId="0" fontId="75" fillId="0" borderId="0" xfId="1810" applyNumberFormat="1" applyFont="1" applyAlignment="1">
      <alignment horizontal="center" vertical="center"/>
    </xf>
    <xf numFmtId="0" fontId="69" fillId="0" borderId="47" xfId="1810" applyFont="1" applyBorder="1" applyAlignment="1">
      <alignment horizontal="center" vertical="center"/>
    </xf>
    <xf numFmtId="0" fontId="95" fillId="0" borderId="66" xfId="1810" applyFont="1" applyBorder="1" applyAlignment="1">
      <alignment horizontal="left" vertical="top"/>
    </xf>
    <xf numFmtId="0" fontId="95" fillId="0" borderId="67" xfId="1810" applyFont="1" applyBorder="1" applyAlignment="1">
      <alignment horizontal="left" vertical="top"/>
    </xf>
    <xf numFmtId="0" fontId="95" fillId="0" borderId="66" xfId="1810" applyFont="1" applyBorder="1" applyAlignment="1">
      <alignment horizontal="center" vertical="top"/>
    </xf>
    <xf numFmtId="0" fontId="95" fillId="0" borderId="67" xfId="1810" applyFont="1" applyBorder="1" applyAlignment="1">
      <alignment horizontal="center" vertical="top"/>
    </xf>
    <xf numFmtId="0" fontId="96" fillId="0" borderId="0" xfId="1810" applyFont="1" applyAlignment="1">
      <alignment horizontal="center" vertical="center"/>
    </xf>
    <xf numFmtId="0" fontId="71" fillId="0" borderId="50" xfId="1810" applyFont="1" applyBorder="1" applyAlignment="1">
      <alignment horizontal="center" vertical="center"/>
    </xf>
    <xf numFmtId="0" fontId="71" fillId="0" borderId="51" xfId="1810" applyFont="1" applyBorder="1" applyAlignment="1">
      <alignment horizontal="center" vertical="center"/>
    </xf>
    <xf numFmtId="0" fontId="99" fillId="0" borderId="0" xfId="1810" applyNumberFormat="1" applyFont="1" applyAlignment="1">
      <alignment horizontal="center" vertical="center"/>
    </xf>
    <xf numFmtId="0" fontId="71" fillId="0" borderId="50" xfId="1810" applyNumberFormat="1" applyFont="1" applyBorder="1" applyAlignment="1">
      <alignment horizontal="center" vertical="center"/>
    </xf>
    <xf numFmtId="0" fontId="71" fillId="0" borderId="51" xfId="1810" applyNumberFormat="1" applyFont="1" applyBorder="1" applyAlignment="1">
      <alignment horizontal="center" vertical="center"/>
    </xf>
    <xf numFmtId="0" fontId="71" fillId="0" borderId="8" xfId="1810" applyNumberFormat="1" applyFont="1" applyBorder="1" applyAlignment="1">
      <alignment horizontal="center" vertical="center"/>
    </xf>
    <xf numFmtId="0" fontId="71" fillId="0" borderId="8" xfId="1810" applyFont="1" applyBorder="1" applyAlignment="1">
      <alignment horizontal="center" vertical="center"/>
    </xf>
    <xf numFmtId="0" fontId="69" fillId="0" borderId="50" xfId="1810" applyNumberFormat="1" applyFont="1" applyBorder="1" applyAlignment="1">
      <alignment horizontal="left" vertical="center"/>
    </xf>
    <xf numFmtId="0" fontId="69" fillId="0" borderId="51" xfId="1810" applyNumberFormat="1" applyFont="1" applyBorder="1" applyAlignment="1">
      <alignment horizontal="left" vertical="center"/>
    </xf>
    <xf numFmtId="0" fontId="69" fillId="0" borderId="8" xfId="1810" applyNumberFormat="1" applyFont="1" applyBorder="1" applyAlignment="1">
      <alignment horizontal="left" vertical="center"/>
    </xf>
    <xf numFmtId="0" fontId="71" fillId="0" borderId="47" xfId="1810" applyNumberFormat="1" applyFont="1" applyBorder="1" applyAlignment="1">
      <alignment horizontal="center" vertical="center"/>
    </xf>
    <xf numFmtId="0" fontId="69" fillId="0" borderId="48" xfId="1810" applyNumberFormat="1" applyFont="1" applyBorder="1" applyAlignment="1">
      <alignment horizontal="left" vertical="center"/>
    </xf>
    <xf numFmtId="0" fontId="75" fillId="0" borderId="0" xfId="1816" applyFont="1" applyAlignment="1">
      <alignment horizontal="center"/>
    </xf>
    <xf numFmtId="0" fontId="76" fillId="0" borderId="50" xfId="1816" applyFont="1" applyBorder="1" applyAlignment="1">
      <alignment horizontal="center"/>
    </xf>
    <xf numFmtId="0" fontId="76" fillId="0" borderId="51" xfId="1816" applyFont="1" applyBorder="1" applyAlignment="1">
      <alignment horizontal="center"/>
    </xf>
    <xf numFmtId="0" fontId="69" fillId="0" borderId="49" xfId="1816" applyFont="1" applyFill="1" applyBorder="1" applyAlignment="1">
      <alignment horizontal="center" vertical="center" wrapText="1"/>
    </xf>
    <xf numFmtId="0" fontId="69" fillId="0" borderId="31" xfId="1816" applyFont="1" applyFill="1" applyBorder="1" applyAlignment="1">
      <alignment horizontal="center" vertical="center" wrapText="1"/>
    </xf>
    <xf numFmtId="0" fontId="70" fillId="0" borderId="50" xfId="1816" applyFont="1" applyBorder="1" applyAlignment="1">
      <alignment horizontal="center" vertical="center"/>
    </xf>
    <xf numFmtId="0" fontId="70" fillId="0" borderId="8" xfId="1816" applyFont="1" applyBorder="1" applyAlignment="1">
      <alignment horizontal="center" vertical="center"/>
    </xf>
    <xf numFmtId="0" fontId="88" fillId="0" borderId="0" xfId="0" applyFont="1" applyAlignment="1">
      <alignment horizontal="right"/>
    </xf>
    <xf numFmtId="0" fontId="93" fillId="0" borderId="75" xfId="0" applyFont="1" applyFill="1" applyBorder="1" applyAlignment="1">
      <alignment horizontal="center" vertical="center"/>
    </xf>
    <xf numFmtId="0" fontId="93" fillId="0" borderId="75" xfId="0" applyFont="1" applyFill="1" applyBorder="1" applyAlignment="1">
      <alignment horizontal="left" vertical="center"/>
    </xf>
    <xf numFmtId="168" fontId="93" fillId="0" borderId="75" xfId="1817" applyNumberFormat="1" applyFont="1" applyFill="1" applyBorder="1" applyAlignment="1">
      <alignment horizontal="right" vertical="center"/>
    </xf>
    <xf numFmtId="0" fontId="93" fillId="0" borderId="76" xfId="0" applyFont="1" applyFill="1" applyBorder="1" applyAlignment="1">
      <alignment horizontal="center" vertical="center"/>
    </xf>
    <xf numFmtId="0" fontId="95" fillId="0" borderId="76" xfId="0" applyFont="1" applyFill="1" applyBorder="1" applyAlignment="1">
      <alignment horizontal="left" vertical="top" wrapText="1"/>
    </xf>
    <xf numFmtId="168" fontId="93" fillId="0" borderId="76" xfId="1817" applyNumberFormat="1" applyFont="1" applyFill="1" applyBorder="1" applyAlignment="1">
      <alignment horizontal="right" vertical="center"/>
    </xf>
    <xf numFmtId="0" fontId="93" fillId="0" borderId="76" xfId="0" applyFont="1" applyBorder="1" applyAlignment="1">
      <alignment horizontal="left" vertical="top" wrapText="1"/>
    </xf>
    <xf numFmtId="168" fontId="93" fillId="0" borderId="76" xfId="1817" applyNumberFormat="1" applyFont="1" applyBorder="1" applyAlignment="1">
      <alignment horizontal="right" vertical="top"/>
    </xf>
    <xf numFmtId="0" fontId="110" fillId="71" borderId="76" xfId="0" applyFont="1" applyFill="1" applyBorder="1" applyAlignment="1">
      <alignment horizontal="left" vertical="top" wrapText="1"/>
    </xf>
    <xf numFmtId="39" fontId="98" fillId="73" borderId="76" xfId="0" applyNumberFormat="1" applyFont="1" applyFill="1" applyBorder="1" applyAlignment="1">
      <alignment horizontal="right" vertical="top"/>
    </xf>
    <xf numFmtId="0" fontId="93" fillId="0" borderId="77" xfId="0" applyFont="1" applyFill="1" applyBorder="1" applyAlignment="1">
      <alignment horizontal="center" vertical="center"/>
    </xf>
    <xf numFmtId="0" fontId="93" fillId="0" borderId="77" xfId="0" applyFont="1" applyBorder="1" applyAlignment="1">
      <alignment horizontal="left" vertical="top" wrapText="1"/>
    </xf>
    <xf numFmtId="168" fontId="93" fillId="0" borderId="77" xfId="1817" applyNumberFormat="1" applyFont="1" applyFill="1" applyBorder="1" applyAlignment="1">
      <alignment horizontal="right" vertical="center"/>
    </xf>
    <xf numFmtId="0" fontId="71" fillId="0" borderId="50" xfId="0" applyFont="1" applyFill="1" applyBorder="1" applyAlignment="1">
      <alignment horizontal="center" vertical="center" wrapText="1"/>
    </xf>
    <xf numFmtId="0" fontId="71" fillId="0" borderId="8" xfId="0" applyFont="1" applyFill="1" applyBorder="1" applyAlignment="1">
      <alignment horizontal="center" vertical="center" wrapText="1"/>
    </xf>
    <xf numFmtId="0" fontId="97" fillId="0" borderId="0" xfId="0" applyFont="1" applyAlignment="1">
      <alignment horizontal="right" vertical="center"/>
    </xf>
    <xf numFmtId="0" fontId="69" fillId="0" borderId="47" xfId="0" applyFont="1" applyFill="1" applyBorder="1" applyAlignment="1">
      <alignment horizontal="center" vertical="center"/>
    </xf>
    <xf numFmtId="0" fontId="69" fillId="0" borderId="50" xfId="0" applyFont="1" applyFill="1" applyBorder="1" applyAlignment="1">
      <alignment horizontal="center" vertical="center"/>
    </xf>
    <xf numFmtId="0" fontId="69" fillId="0" borderId="51" xfId="0" applyFont="1" applyFill="1" applyBorder="1" applyAlignment="1">
      <alignment horizontal="center" vertical="center"/>
    </xf>
    <xf numFmtId="0" fontId="69" fillId="0" borderId="8" xfId="0" applyFont="1" applyFill="1" applyBorder="1" applyAlignment="1">
      <alignment horizontal="center" vertical="center"/>
    </xf>
    <xf numFmtId="0" fontId="69" fillId="0" borderId="47" xfId="2" applyFont="1" applyFill="1" applyBorder="1" applyAlignment="1">
      <alignment horizontal="center" vertical="center" wrapText="1"/>
    </xf>
    <xf numFmtId="0" fontId="69" fillId="0" borderId="47" xfId="0" quotePrefix="1" applyFont="1" applyFill="1" applyBorder="1" applyAlignment="1">
      <alignment horizontal="center" vertical="center"/>
    </xf>
    <xf numFmtId="0" fontId="13" fillId="0" borderId="47" xfId="0" quotePrefix="1" applyFont="1" applyFill="1" applyBorder="1" applyAlignment="1">
      <alignment horizontal="center" vertical="center"/>
    </xf>
    <xf numFmtId="0" fontId="13" fillId="0" borderId="47" xfId="0" quotePrefix="1" applyFont="1" applyFill="1" applyBorder="1" applyAlignment="1">
      <alignment horizontal="center" vertical="center" wrapText="1"/>
    </xf>
    <xf numFmtId="0" fontId="73" fillId="0" borderId="10" xfId="0" applyFont="1" applyFill="1" applyBorder="1" applyAlignment="1">
      <alignment horizontal="center" vertical="top"/>
    </xf>
    <xf numFmtId="0" fontId="73" fillId="0" borderId="10" xfId="0" applyFont="1" applyFill="1" applyBorder="1" applyAlignment="1">
      <alignment vertical="top" wrapText="1"/>
    </xf>
    <xf numFmtId="168" fontId="73" fillId="0" borderId="10" xfId="1" applyNumberFormat="1" applyFont="1" applyFill="1" applyBorder="1" applyAlignment="1">
      <alignment vertical="top"/>
    </xf>
    <xf numFmtId="168" fontId="69" fillId="0" borderId="10" xfId="1" applyNumberFormat="1" applyFont="1" applyFill="1" applyBorder="1" applyAlignment="1">
      <alignment vertical="top"/>
    </xf>
    <xf numFmtId="0" fontId="73" fillId="0" borderId="3" xfId="0" applyFont="1" applyFill="1" applyBorder="1" applyAlignment="1">
      <alignment horizontal="center" vertical="top"/>
    </xf>
    <xf numFmtId="0" fontId="73" fillId="0" borderId="3" xfId="0" applyFont="1" applyFill="1" applyBorder="1" applyAlignment="1">
      <alignment vertical="top" wrapText="1"/>
    </xf>
    <xf numFmtId="168" fontId="73" fillId="0" borderId="3" xfId="1" applyNumberFormat="1" applyFont="1" applyFill="1" applyBorder="1" applyAlignment="1">
      <alignment vertical="top"/>
    </xf>
    <xf numFmtId="168" fontId="69" fillId="0" borderId="3" xfId="1" applyNumberFormat="1" applyFont="1" applyFill="1" applyBorder="1" applyAlignment="1">
      <alignment vertical="top"/>
    </xf>
    <xf numFmtId="0" fontId="73" fillId="0" borderId="4" xfId="0" applyFont="1" applyFill="1" applyBorder="1" applyAlignment="1">
      <alignment horizontal="center" vertical="top"/>
    </xf>
    <xf numFmtId="0" fontId="73" fillId="0" borderId="4" xfId="0" applyFont="1" applyFill="1" applyBorder="1" applyAlignment="1">
      <alignment vertical="top" wrapText="1"/>
    </xf>
    <xf numFmtId="168" fontId="73" fillId="0" borderId="4" xfId="1" applyNumberFormat="1" applyFont="1" applyFill="1" applyBorder="1" applyAlignment="1">
      <alignment vertical="top"/>
    </xf>
    <xf numFmtId="168" fontId="69" fillId="0" borderId="4" xfId="1" applyNumberFormat="1" applyFont="1" applyFill="1" applyBorder="1" applyAlignment="1">
      <alignment vertical="top"/>
    </xf>
    <xf numFmtId="168" fontId="69" fillId="0" borderId="47" xfId="1" applyNumberFormat="1" applyFont="1" applyFill="1" applyBorder="1" applyAlignment="1">
      <alignment vertical="center"/>
    </xf>
    <xf numFmtId="0" fontId="91" fillId="0" borderId="0" xfId="0" applyFont="1" applyFill="1" applyAlignment="1">
      <alignment horizontal="center"/>
    </xf>
    <xf numFmtId="168" fontId="112" fillId="0" borderId="0" xfId="1" applyNumberFormat="1" applyFont="1" applyAlignment="1">
      <alignment horizontal="right"/>
    </xf>
    <xf numFmtId="0" fontId="87" fillId="0" borderId="0" xfId="33" applyFont="1" applyAlignment="1">
      <alignment horizontal="center"/>
    </xf>
    <xf numFmtId="0" fontId="113" fillId="0" borderId="48" xfId="33" applyFont="1" applyFill="1" applyBorder="1" applyAlignment="1">
      <alignment horizontal="left" vertical="center"/>
    </xf>
    <xf numFmtId="0" fontId="80" fillId="0" borderId="0" xfId="33" applyFont="1"/>
    <xf numFmtId="168" fontId="80" fillId="0" borderId="0" xfId="1" applyNumberFormat="1" applyFont="1" applyAlignment="1">
      <alignment horizontal="left"/>
    </xf>
    <xf numFmtId="168" fontId="80" fillId="0" borderId="0" xfId="1" applyNumberFormat="1" applyFont="1" applyAlignment="1">
      <alignment horizontal="center" vertical="center"/>
    </xf>
    <xf numFmtId="168" fontId="80" fillId="0" borderId="0" xfId="1" applyNumberFormat="1" applyFont="1"/>
    <xf numFmtId="0" fontId="79" fillId="0" borderId="47" xfId="33" applyFont="1" applyBorder="1" applyAlignment="1">
      <alignment horizontal="center" vertical="center"/>
    </xf>
    <xf numFmtId="0" fontId="79" fillId="0" borderId="47" xfId="33" applyFont="1" applyBorder="1" applyAlignment="1">
      <alignment horizontal="center" vertical="center" wrapText="1"/>
    </xf>
    <xf numFmtId="168" fontId="79" fillId="0" borderId="47" xfId="1" applyNumberFormat="1" applyFont="1" applyBorder="1" applyAlignment="1">
      <alignment horizontal="center" vertical="center" wrapText="1"/>
    </xf>
    <xf numFmtId="0" fontId="79" fillId="0" borderId="47" xfId="33" applyFont="1" applyFill="1" applyBorder="1" applyAlignment="1">
      <alignment horizontal="center" vertical="top"/>
    </xf>
    <xf numFmtId="0" fontId="79" fillId="0" borderId="47" xfId="33" applyFont="1" applyFill="1" applyBorder="1" applyAlignment="1">
      <alignment vertical="top"/>
    </xf>
    <xf numFmtId="39" fontId="79" fillId="0" borderId="47" xfId="33" applyNumberFormat="1" applyFont="1" applyFill="1" applyBorder="1" applyAlignment="1">
      <alignment horizontal="right" vertical="top"/>
    </xf>
    <xf numFmtId="0" fontId="80" fillId="0" borderId="47" xfId="23" applyFont="1" applyFill="1" applyBorder="1" applyAlignment="1">
      <alignment horizontal="center" vertical="top"/>
    </xf>
    <xf numFmtId="0" fontId="80" fillId="0" borderId="47" xfId="23" applyFont="1" applyFill="1" applyBorder="1" applyAlignment="1">
      <alignment vertical="top"/>
    </xf>
    <xf numFmtId="0" fontId="80" fillId="0" borderId="47" xfId="33" applyFont="1" applyFill="1" applyBorder="1" applyAlignment="1">
      <alignment horizontal="center" vertical="top"/>
    </xf>
    <xf numFmtId="168" fontId="80" fillId="0" borderId="47" xfId="1" applyNumberFormat="1" applyFont="1" applyFill="1" applyBorder="1" applyAlignment="1">
      <alignment horizontal="right" vertical="top"/>
    </xf>
    <xf numFmtId="0" fontId="79" fillId="0" borderId="47" xfId="23" applyFont="1" applyFill="1" applyBorder="1" applyAlignment="1">
      <alignment horizontal="center" vertical="top"/>
    </xf>
    <xf numFmtId="0" fontId="79" fillId="0" borderId="47" xfId="23" applyFont="1" applyFill="1" applyBorder="1" applyAlignment="1">
      <alignment vertical="top"/>
    </xf>
    <xf numFmtId="168" fontId="79" fillId="0" borderId="47" xfId="1" applyNumberFormat="1" applyFont="1" applyFill="1" applyBorder="1" applyAlignment="1">
      <alignment horizontal="right" vertical="top"/>
    </xf>
    <xf numFmtId="0" fontId="114" fillId="0" borderId="47" xfId="0" applyFont="1" applyFill="1" applyBorder="1" applyAlignment="1">
      <alignment vertical="top"/>
    </xf>
    <xf numFmtId="168" fontId="76" fillId="0" borderId="47" xfId="1" applyNumberFormat="1" applyFont="1" applyFill="1" applyBorder="1" applyAlignment="1">
      <alignment horizontal="right" vertical="top"/>
    </xf>
    <xf numFmtId="0" fontId="73" fillId="0" borderId="0" xfId="0" applyFont="1" applyFill="1" applyBorder="1" applyAlignment="1">
      <alignment vertical="top"/>
    </xf>
    <xf numFmtId="0" fontId="80" fillId="0" borderId="47" xfId="33" applyFont="1" applyFill="1" applyBorder="1" applyAlignment="1">
      <alignment vertical="top"/>
    </xf>
    <xf numFmtId="0" fontId="73" fillId="0" borderId="47" xfId="0" applyFont="1" applyFill="1" applyBorder="1" applyAlignment="1">
      <alignment vertical="top"/>
    </xf>
    <xf numFmtId="168" fontId="80" fillId="0" borderId="47" xfId="1" quotePrefix="1" applyNumberFormat="1" applyFont="1" applyFill="1" applyBorder="1" applyAlignment="1">
      <alignment horizontal="right" vertical="top"/>
    </xf>
    <xf numFmtId="168" fontId="115" fillId="0" borderId="47" xfId="1" applyNumberFormat="1" applyFont="1" applyFill="1" applyBorder="1" applyAlignment="1">
      <alignment horizontal="right" vertical="top"/>
    </xf>
    <xf numFmtId="0" fontId="79" fillId="0" borderId="47" xfId="33" applyFont="1" applyFill="1" applyBorder="1" applyAlignment="1">
      <alignment horizontal="left" vertical="top"/>
    </xf>
    <xf numFmtId="168" fontId="114" fillId="0" borderId="47" xfId="1" applyNumberFormat="1" applyFont="1" applyFill="1" applyBorder="1" applyAlignment="1">
      <alignment horizontal="right" vertical="top"/>
    </xf>
    <xf numFmtId="168" fontId="116" fillId="0" borderId="47" xfId="1" applyNumberFormat="1" applyFont="1" applyFill="1" applyBorder="1" applyAlignment="1">
      <alignment horizontal="right" vertical="top"/>
    </xf>
    <xf numFmtId="0" fontId="67" fillId="0" borderId="47" xfId="0" applyFont="1" applyFill="1" applyBorder="1" applyAlignment="1">
      <alignment vertical="top" wrapText="1"/>
    </xf>
    <xf numFmtId="0" fontId="116" fillId="0" borderId="47" xfId="33" applyFont="1" applyFill="1" applyBorder="1" applyAlignment="1">
      <alignment horizontal="left" vertical="top" wrapText="1"/>
    </xf>
    <xf numFmtId="0" fontId="116" fillId="0" borderId="47" xfId="33" applyFont="1" applyFill="1" applyBorder="1" applyAlignment="1">
      <alignment horizontal="center" vertical="top" wrapText="1"/>
    </xf>
    <xf numFmtId="0" fontId="116" fillId="0" borderId="47" xfId="33" applyFont="1" applyFill="1" applyBorder="1" applyAlignment="1">
      <alignment vertical="top" wrapText="1"/>
    </xf>
    <xf numFmtId="168" fontId="73" fillId="0" borderId="47" xfId="1" applyNumberFormat="1" applyFont="1" applyFill="1" applyBorder="1" applyAlignment="1">
      <alignment vertical="top"/>
    </xf>
    <xf numFmtId="168" fontId="73" fillId="0" borderId="0" xfId="1" applyNumberFormat="1" applyFont="1" applyFill="1" applyBorder="1" applyAlignment="1">
      <alignment vertical="top"/>
    </xf>
    <xf numFmtId="0" fontId="80" fillId="0" borderId="47" xfId="33" applyFont="1" applyFill="1" applyBorder="1" applyAlignment="1">
      <alignment horizontal="center" vertical="top" wrapText="1"/>
    </xf>
    <xf numFmtId="0" fontId="80" fillId="0" borderId="47" xfId="33" applyFont="1" applyFill="1" applyBorder="1" applyAlignment="1">
      <alignment vertical="top" wrapText="1"/>
    </xf>
    <xf numFmtId="0" fontId="80" fillId="0" borderId="49" xfId="33" applyFont="1" applyFill="1" applyBorder="1" applyAlignment="1">
      <alignment horizontal="center" vertical="top" wrapText="1"/>
    </xf>
    <xf numFmtId="0" fontId="80" fillId="0" borderId="49" xfId="33" applyFont="1" applyFill="1" applyBorder="1" applyAlignment="1">
      <alignment horizontal="center" vertical="top"/>
    </xf>
    <xf numFmtId="168" fontId="80" fillId="0" borderId="49" xfId="1" applyNumberFormat="1" applyFont="1" applyFill="1" applyBorder="1" applyAlignment="1">
      <alignment horizontal="right" vertical="top"/>
    </xf>
    <xf numFmtId="168" fontId="116" fillId="0" borderId="49" xfId="1" applyNumberFormat="1" applyFont="1" applyFill="1" applyBorder="1" applyAlignment="1">
      <alignment horizontal="right" vertical="top"/>
    </xf>
    <xf numFmtId="0" fontId="69" fillId="0" borderId="47" xfId="0" applyFont="1" applyFill="1" applyBorder="1" applyAlignment="1">
      <alignment vertical="top"/>
    </xf>
    <xf numFmtId="0" fontId="79" fillId="0" borderId="47" xfId="33" applyFont="1" applyFill="1" applyBorder="1" applyAlignment="1">
      <alignment horizontal="center" vertical="top" wrapText="1"/>
    </xf>
    <xf numFmtId="168" fontId="69" fillId="0" borderId="47" xfId="1" applyNumberFormat="1" applyFont="1" applyFill="1" applyBorder="1" applyAlignment="1">
      <alignment vertical="top"/>
    </xf>
    <xf numFmtId="168" fontId="117" fillId="0" borderId="47" xfId="1" applyNumberFormat="1" applyFont="1" applyFill="1" applyBorder="1" applyAlignment="1">
      <alignment horizontal="right" vertical="top"/>
    </xf>
    <xf numFmtId="0" fontId="80" fillId="0" borderId="31" xfId="33" applyFont="1" applyFill="1" applyBorder="1" applyAlignment="1">
      <alignment horizontal="center" vertical="top" wrapText="1"/>
    </xf>
    <xf numFmtId="0" fontId="80" fillId="0" borderId="31" xfId="33" applyFont="1" applyFill="1" applyBorder="1" applyAlignment="1">
      <alignment horizontal="center" vertical="top"/>
    </xf>
    <xf numFmtId="168" fontId="80" fillId="0" borderId="31" xfId="1" applyNumberFormat="1" applyFont="1" applyFill="1" applyBorder="1" applyAlignment="1">
      <alignment horizontal="right" vertical="top"/>
    </xf>
    <xf numFmtId="168" fontId="116" fillId="0" borderId="31" xfId="1" applyNumberFormat="1" applyFont="1" applyFill="1" applyBorder="1" applyAlignment="1">
      <alignment horizontal="right" vertical="top"/>
    </xf>
    <xf numFmtId="0" fontId="80" fillId="0" borderId="47" xfId="33" applyFont="1" applyFill="1" applyBorder="1" applyAlignment="1">
      <alignment horizontal="left" vertical="top" wrapText="1"/>
    </xf>
    <xf numFmtId="0" fontId="80" fillId="0" borderId="47" xfId="37" applyFont="1" applyFill="1" applyBorder="1" applyAlignment="1">
      <alignment horizontal="center" vertical="top" wrapText="1"/>
    </xf>
    <xf numFmtId="3" fontId="80" fillId="0" borderId="47" xfId="33" applyNumberFormat="1" applyFont="1" applyFill="1" applyBorder="1" applyAlignment="1">
      <alignment horizontal="center" vertical="top" wrapText="1"/>
    </xf>
    <xf numFmtId="168" fontId="80" fillId="0" borderId="47" xfId="1" applyNumberFormat="1" applyFont="1" applyFill="1" applyBorder="1" applyAlignment="1" applyProtection="1">
      <alignment horizontal="right" vertical="top"/>
    </xf>
    <xf numFmtId="0" fontId="80" fillId="0" borderId="47" xfId="36" applyFont="1" applyFill="1" applyBorder="1" applyAlignment="1">
      <alignment horizontal="center" vertical="top"/>
    </xf>
    <xf numFmtId="0" fontId="79" fillId="0" borderId="47" xfId="36" applyFont="1" applyFill="1" applyBorder="1" applyAlignment="1">
      <alignment horizontal="center" vertical="top"/>
    </xf>
    <xf numFmtId="0" fontId="79" fillId="0" borderId="47" xfId="33" applyFont="1" applyFill="1" applyBorder="1" applyAlignment="1">
      <alignment vertical="top" wrapText="1"/>
    </xf>
    <xf numFmtId="0" fontId="113" fillId="0" borderId="64" xfId="33" applyFont="1" applyFill="1" applyBorder="1" applyAlignment="1">
      <alignment horizontal="left" vertical="center"/>
    </xf>
    <xf numFmtId="0" fontId="113" fillId="0" borderId="55" xfId="33" applyFont="1" applyFill="1" applyBorder="1" applyAlignment="1">
      <alignment horizontal="left" vertical="center"/>
    </xf>
    <xf numFmtId="0" fontId="113" fillId="0" borderId="52" xfId="33" applyFont="1" applyFill="1" applyBorder="1" applyAlignment="1">
      <alignment horizontal="left" vertical="center"/>
    </xf>
    <xf numFmtId="0" fontId="113" fillId="0" borderId="65" xfId="33" applyFont="1" applyFill="1" applyBorder="1" applyAlignment="1">
      <alignment horizontal="left" vertical="center"/>
    </xf>
    <xf numFmtId="0" fontId="113" fillId="0" borderId="53" xfId="33" applyFont="1" applyFill="1" applyBorder="1" applyAlignment="1">
      <alignment horizontal="left" vertical="center"/>
    </xf>
    <xf numFmtId="0" fontId="80" fillId="0" borderId="47" xfId="33" applyFont="1" applyFill="1" applyBorder="1" applyAlignment="1">
      <alignment horizontal="center" vertical="center" wrapText="1"/>
    </xf>
    <xf numFmtId="0" fontId="80" fillId="0" borderId="47" xfId="33" applyFont="1" applyFill="1" applyBorder="1" applyAlignment="1">
      <alignment horizontal="center" vertical="center"/>
    </xf>
    <xf numFmtId="39" fontId="79" fillId="0" borderId="47" xfId="1" applyNumberFormat="1" applyFont="1" applyFill="1" applyBorder="1" applyAlignment="1">
      <alignment horizontal="right" vertical="top"/>
    </xf>
    <xf numFmtId="0" fontId="67" fillId="0" borderId="47" xfId="33" applyFont="1" applyFill="1" applyBorder="1" applyAlignment="1">
      <alignment vertical="top" wrapText="1"/>
    </xf>
    <xf numFmtId="0" fontId="67" fillId="0" borderId="47" xfId="33" applyFont="1" applyFill="1" applyBorder="1" applyAlignment="1">
      <alignment horizontal="center" vertical="top" wrapText="1"/>
    </xf>
    <xf numFmtId="0" fontId="67" fillId="0" borderId="47" xfId="23" applyFont="1" applyFill="1" applyBorder="1" applyAlignment="1">
      <alignment vertical="top"/>
    </xf>
    <xf numFmtId="0" fontId="67" fillId="0" borderId="47" xfId="33" applyFont="1" applyFill="1" applyBorder="1" applyAlignment="1">
      <alignment horizontal="center" vertical="top"/>
    </xf>
    <xf numFmtId="0" fontId="67" fillId="0" borderId="47" xfId="0" applyFont="1" applyFill="1" applyBorder="1" applyAlignment="1">
      <alignment vertical="top"/>
    </xf>
    <xf numFmtId="0" fontId="79" fillId="0" borderId="47" xfId="33" applyFont="1" applyFill="1" applyBorder="1" applyAlignment="1">
      <alignment horizontal="center" vertical="center"/>
    </xf>
    <xf numFmtId="0" fontId="73" fillId="0" borderId="49" xfId="1816" applyFont="1" applyBorder="1"/>
    <xf numFmtId="0" fontId="69" fillId="0" borderId="50" xfId="1816" applyFont="1" applyBorder="1" applyAlignment="1">
      <alignment horizontal="center"/>
    </xf>
    <xf numFmtId="0" fontId="69" fillId="0" borderId="51" xfId="1816" applyFont="1" applyBorder="1" applyAlignment="1">
      <alignment horizontal="center"/>
    </xf>
    <xf numFmtId="0" fontId="69" fillId="0" borderId="50" xfId="1816" applyFont="1" applyBorder="1" applyAlignment="1">
      <alignment horizontal="center" vertical="center"/>
    </xf>
    <xf numFmtId="0" fontId="69" fillId="0" borderId="8" xfId="1816" applyFont="1" applyBorder="1" applyAlignment="1">
      <alignment horizontal="center" vertical="center"/>
    </xf>
    <xf numFmtId="168" fontId="69" fillId="0" borderId="47" xfId="1816" applyNumberFormat="1" applyFont="1" applyBorder="1" applyAlignment="1">
      <alignment vertical="center"/>
    </xf>
    <xf numFmtId="0" fontId="118" fillId="0" borderId="0" xfId="1816" applyFont="1" applyAlignment="1">
      <alignment horizontal="center"/>
    </xf>
    <xf numFmtId="0" fontId="77" fillId="0" borderId="0" xfId="1816" applyFont="1" applyAlignment="1">
      <alignment horizontal="right"/>
    </xf>
    <xf numFmtId="0" fontId="73" fillId="0" borderId="75" xfId="1816" applyFont="1" applyBorder="1" applyAlignment="1">
      <alignment horizontal="center" vertical="center"/>
    </xf>
    <xf numFmtId="0" fontId="73" fillId="0" borderId="75" xfId="1816" applyFont="1" applyBorder="1" applyAlignment="1">
      <alignment vertical="center"/>
    </xf>
    <xf numFmtId="168" fontId="73" fillId="0" borderId="75" xfId="1816" applyNumberFormat="1" applyFont="1" applyBorder="1" applyAlignment="1">
      <alignment vertical="center"/>
    </xf>
    <xf numFmtId="168" fontId="73" fillId="0" borderId="75" xfId="1817" applyNumberFormat="1" applyFont="1" applyBorder="1" applyAlignment="1">
      <alignment vertical="center"/>
    </xf>
    <xf numFmtId="0" fontId="73" fillId="0" borderId="76" xfId="1816" applyFont="1" applyBorder="1" applyAlignment="1">
      <alignment horizontal="center" vertical="center"/>
    </xf>
    <xf numFmtId="0" fontId="73" fillId="0" borderId="76" xfId="1816" applyFont="1" applyBorder="1" applyAlignment="1">
      <alignment vertical="center"/>
    </xf>
    <xf numFmtId="168" fontId="73" fillId="0" borderId="76" xfId="1816" applyNumberFormat="1" applyFont="1" applyBorder="1" applyAlignment="1">
      <alignment vertical="center"/>
    </xf>
    <xf numFmtId="168" fontId="73" fillId="0" borderId="76" xfId="1817" applyNumberFormat="1" applyFont="1" applyBorder="1" applyAlignment="1">
      <alignment vertical="center"/>
    </xf>
    <xf numFmtId="0" fontId="73" fillId="0" borderId="77" xfId="1816" applyFont="1" applyBorder="1" applyAlignment="1">
      <alignment horizontal="center" vertical="center"/>
    </xf>
    <xf numFmtId="0" fontId="73" fillId="0" borderId="77" xfId="1816" applyFont="1" applyBorder="1" applyAlignment="1">
      <alignment vertical="center"/>
    </xf>
    <xf numFmtId="168" fontId="73" fillId="0" borderId="77" xfId="1816" applyNumberFormat="1" applyFont="1" applyBorder="1" applyAlignment="1">
      <alignment vertical="center"/>
    </xf>
    <xf numFmtId="168" fontId="73" fillId="0" borderId="77" xfId="1817" applyNumberFormat="1" applyFont="1" applyBorder="1" applyAlignment="1">
      <alignment vertical="center"/>
    </xf>
  </cellXfs>
  <cellStyles count="1819">
    <cellStyle name="20% - Accent1 2" xfId="38"/>
    <cellStyle name="20% - Accent1 2 2" xfId="39"/>
    <cellStyle name="20% - Accent1 2 2 2" xfId="40"/>
    <cellStyle name="20% - Accent1 2 3" xfId="41"/>
    <cellStyle name="20% - Accent1 2 4" xfId="42"/>
    <cellStyle name="20% - Accent1 2 5" xfId="43"/>
    <cellStyle name="20% - Accent1 2 6" xfId="44"/>
    <cellStyle name="20% - Accent1 2 7" xfId="45"/>
    <cellStyle name="20% - Accent1 3" xfId="46"/>
    <cellStyle name="20% - Accent1 3 2" xfId="47"/>
    <cellStyle name="20% - Accent1 3 3" xfId="48"/>
    <cellStyle name="20% - Accent1 3 4" xfId="49"/>
    <cellStyle name="20% - Accent1 4" xfId="50"/>
    <cellStyle name="20% - Accent1 4 2" xfId="51"/>
    <cellStyle name="20% - Accent1 5" xfId="52"/>
    <cellStyle name="20% - Accent1 6" xfId="53"/>
    <cellStyle name="20% - Accent1 7" xfId="54"/>
    <cellStyle name="20% - Accent1 8" xfId="55"/>
    <cellStyle name="20% - Accent1 9" xfId="56"/>
    <cellStyle name="20% - Accent2 2" xfId="57"/>
    <cellStyle name="20% - Accent2 2 2" xfId="58"/>
    <cellStyle name="20% - Accent2 2 2 2" xfId="59"/>
    <cellStyle name="20% - Accent2 2 3" xfId="60"/>
    <cellStyle name="20% - Accent2 2 4" xfId="61"/>
    <cellStyle name="20% - Accent2 2 5" xfId="62"/>
    <cellStyle name="20% - Accent2 2 6" xfId="63"/>
    <cellStyle name="20% - Accent2 2 7" xfId="64"/>
    <cellStyle name="20% - Accent2 3" xfId="65"/>
    <cellStyle name="20% - Accent2 3 2" xfId="66"/>
    <cellStyle name="20% - Accent2 3 3" xfId="67"/>
    <cellStyle name="20% - Accent2 3 4" xfId="68"/>
    <cellStyle name="20% - Accent2 4" xfId="69"/>
    <cellStyle name="20% - Accent2 4 2" xfId="70"/>
    <cellStyle name="20% - Accent2 5" xfId="71"/>
    <cellStyle name="20% - Accent2 6" xfId="72"/>
    <cellStyle name="20% - Accent2 7" xfId="73"/>
    <cellStyle name="20% - Accent2 8" xfId="74"/>
    <cellStyle name="20% - Accent2 9" xfId="75"/>
    <cellStyle name="20% - Accent3 2" xfId="76"/>
    <cellStyle name="20% - Accent3 2 2" xfId="77"/>
    <cellStyle name="20% - Accent3 2 2 2" xfId="78"/>
    <cellStyle name="20% - Accent3 2 3" xfId="79"/>
    <cellStyle name="20% - Accent3 2 4" xfId="80"/>
    <cellStyle name="20% - Accent3 2 5" xfId="81"/>
    <cellStyle name="20% - Accent3 2 6" xfId="82"/>
    <cellStyle name="20% - Accent3 2 7" xfId="83"/>
    <cellStyle name="20% - Accent3 3" xfId="84"/>
    <cellStyle name="20% - Accent3 3 2" xfId="85"/>
    <cellStyle name="20% - Accent3 3 3" xfId="86"/>
    <cellStyle name="20% - Accent3 3 4" xfId="87"/>
    <cellStyle name="20% - Accent3 4" xfId="88"/>
    <cellStyle name="20% - Accent3 4 2" xfId="89"/>
    <cellStyle name="20% - Accent3 5" xfId="90"/>
    <cellStyle name="20% - Accent3 6" xfId="91"/>
    <cellStyle name="20% - Accent3 7" xfId="92"/>
    <cellStyle name="20% - Accent3 8" xfId="93"/>
    <cellStyle name="20% - Accent3 9" xfId="94"/>
    <cellStyle name="20% - Accent4 2" xfId="95"/>
    <cellStyle name="20% - Accent4 2 2" xfId="96"/>
    <cellStyle name="20% - Accent4 2 2 2" xfId="97"/>
    <cellStyle name="20% - Accent4 2 3" xfId="98"/>
    <cellStyle name="20% - Accent4 2 4" xfId="99"/>
    <cellStyle name="20% - Accent4 2 5" xfId="100"/>
    <cellStyle name="20% - Accent4 2 6" xfId="101"/>
    <cellStyle name="20% - Accent4 2 7" xfId="102"/>
    <cellStyle name="20% - Accent4 3" xfId="103"/>
    <cellStyle name="20% - Accent4 3 2" xfId="104"/>
    <cellStyle name="20% - Accent4 3 3" xfId="105"/>
    <cellStyle name="20% - Accent4 3 4" xfId="106"/>
    <cellStyle name="20% - Accent4 4" xfId="107"/>
    <cellStyle name="20% - Accent4 4 2" xfId="108"/>
    <cellStyle name="20% - Accent4 5" xfId="109"/>
    <cellStyle name="20% - Accent4 6" xfId="110"/>
    <cellStyle name="20% - Accent4 7" xfId="111"/>
    <cellStyle name="20% - Accent4 8" xfId="112"/>
    <cellStyle name="20% - Accent4 9" xfId="113"/>
    <cellStyle name="20% - Accent5 2" xfId="114"/>
    <cellStyle name="20% - Accent5 2 2" xfId="115"/>
    <cellStyle name="20% - Accent5 2 2 2" xfId="116"/>
    <cellStyle name="20% - Accent5 2 3" xfId="117"/>
    <cellStyle name="20% - Accent5 2 4" xfId="118"/>
    <cellStyle name="20% - Accent5 2 5" xfId="119"/>
    <cellStyle name="20% - Accent5 2 6" xfId="120"/>
    <cellStyle name="20% - Accent5 2 7" xfId="121"/>
    <cellStyle name="20% - Accent5 3" xfId="122"/>
    <cellStyle name="20% - Accent5 3 2" xfId="123"/>
    <cellStyle name="20% - Accent5 3 3" xfId="124"/>
    <cellStyle name="20% - Accent5 3 4" xfId="125"/>
    <cellStyle name="20% - Accent5 4" xfId="126"/>
    <cellStyle name="20% - Accent5 4 2" xfId="127"/>
    <cellStyle name="20% - Accent5 5" xfId="128"/>
    <cellStyle name="20% - Accent5 6" xfId="129"/>
    <cellStyle name="20% - Accent5 7" xfId="130"/>
    <cellStyle name="20% - Accent5 8" xfId="131"/>
    <cellStyle name="20% - Accent6 2" xfId="132"/>
    <cellStyle name="20% - Accent6 2 2" xfId="133"/>
    <cellStyle name="20% - Accent6 2 2 2" xfId="134"/>
    <cellStyle name="20% - Accent6 2 3" xfId="135"/>
    <cellStyle name="20% - Accent6 2 4" xfId="136"/>
    <cellStyle name="20% - Accent6 2 5" xfId="137"/>
    <cellStyle name="20% - Accent6 2 6" xfId="138"/>
    <cellStyle name="20% - Accent6 2 7" xfId="139"/>
    <cellStyle name="20% - Accent6 3" xfId="140"/>
    <cellStyle name="20% - Accent6 3 2" xfId="141"/>
    <cellStyle name="20% - Accent6 3 3" xfId="142"/>
    <cellStyle name="20% - Accent6 3 4" xfId="143"/>
    <cellStyle name="20% - Accent6 4" xfId="144"/>
    <cellStyle name="20% - Accent6 4 2" xfId="145"/>
    <cellStyle name="20% - Accent6 5" xfId="146"/>
    <cellStyle name="20% - Accent6 6" xfId="147"/>
    <cellStyle name="20% - Accent6 7" xfId="148"/>
    <cellStyle name="20% - Accent6 8" xfId="149"/>
    <cellStyle name="40% - Accent1 2" xfId="150"/>
    <cellStyle name="40% - Accent1 2 2" xfId="151"/>
    <cellStyle name="40% - Accent1 2 2 2" xfId="152"/>
    <cellStyle name="40% - Accent1 2 3" xfId="153"/>
    <cellStyle name="40% - Accent1 2 4" xfId="154"/>
    <cellStyle name="40% - Accent1 2 5" xfId="155"/>
    <cellStyle name="40% - Accent1 2 6" xfId="156"/>
    <cellStyle name="40% - Accent1 2 7" xfId="157"/>
    <cellStyle name="40% - Accent1 3" xfId="158"/>
    <cellStyle name="40% - Accent1 3 2" xfId="159"/>
    <cellStyle name="40% - Accent1 3 3" xfId="160"/>
    <cellStyle name="40% - Accent1 3 4" xfId="161"/>
    <cellStyle name="40% - Accent1 4" xfId="162"/>
    <cellStyle name="40% - Accent1 4 2" xfId="163"/>
    <cellStyle name="40% - Accent1 5" xfId="164"/>
    <cellStyle name="40% - Accent1 6" xfId="165"/>
    <cellStyle name="40% - Accent1 7" xfId="166"/>
    <cellStyle name="40% - Accent1 8" xfId="167"/>
    <cellStyle name="40% - Accent1 9" xfId="168"/>
    <cellStyle name="40% - Accent2 2" xfId="169"/>
    <cellStyle name="40% - Accent2 2 2" xfId="170"/>
    <cellStyle name="40% - Accent2 2 2 2" xfId="171"/>
    <cellStyle name="40% - Accent2 2 3" xfId="172"/>
    <cellStyle name="40% - Accent2 2 4" xfId="173"/>
    <cellStyle name="40% - Accent2 2 5" xfId="174"/>
    <cellStyle name="40% - Accent2 2 6" xfId="175"/>
    <cellStyle name="40% - Accent2 2 7" xfId="176"/>
    <cellStyle name="40% - Accent2 3" xfId="177"/>
    <cellStyle name="40% - Accent2 3 2" xfId="178"/>
    <cellStyle name="40% - Accent2 3 3" xfId="179"/>
    <cellStyle name="40% - Accent2 3 4" xfId="180"/>
    <cellStyle name="40% - Accent2 4" xfId="181"/>
    <cellStyle name="40% - Accent2 4 2" xfId="182"/>
    <cellStyle name="40% - Accent2 5" xfId="183"/>
    <cellStyle name="40% - Accent2 6" xfId="184"/>
    <cellStyle name="40% - Accent2 7" xfId="185"/>
    <cellStyle name="40% - Accent2 8" xfId="186"/>
    <cellStyle name="40% - Accent3 2" xfId="187"/>
    <cellStyle name="40% - Accent3 2 2" xfId="188"/>
    <cellStyle name="40% - Accent3 2 2 2" xfId="189"/>
    <cellStyle name="40% - Accent3 2 3" xfId="190"/>
    <cellStyle name="40% - Accent3 2 4" xfId="191"/>
    <cellStyle name="40% - Accent3 2 5" xfId="192"/>
    <cellStyle name="40% - Accent3 2 6" xfId="193"/>
    <cellStyle name="40% - Accent3 2 7" xfId="194"/>
    <cellStyle name="40% - Accent3 3" xfId="195"/>
    <cellStyle name="40% - Accent3 3 2" xfId="196"/>
    <cellStyle name="40% - Accent3 3 3" xfId="197"/>
    <cellStyle name="40% - Accent3 3 4" xfId="198"/>
    <cellStyle name="40% - Accent3 4" xfId="199"/>
    <cellStyle name="40% - Accent3 4 2" xfId="200"/>
    <cellStyle name="40% - Accent3 5" xfId="201"/>
    <cellStyle name="40% - Accent3 6" xfId="202"/>
    <cellStyle name="40% - Accent3 7" xfId="203"/>
    <cellStyle name="40% - Accent3 8" xfId="204"/>
    <cellStyle name="40% - Accent3 9" xfId="205"/>
    <cellStyle name="40% - Accent4 2" xfId="206"/>
    <cellStyle name="40% - Accent4 2 2" xfId="207"/>
    <cellStyle name="40% - Accent4 2 2 2" xfId="208"/>
    <cellStyle name="40% - Accent4 2 3" xfId="209"/>
    <cellStyle name="40% - Accent4 2 4" xfId="210"/>
    <cellStyle name="40% - Accent4 2 5" xfId="211"/>
    <cellStyle name="40% - Accent4 2 6" xfId="212"/>
    <cellStyle name="40% - Accent4 2 7" xfId="213"/>
    <cellStyle name="40% - Accent4 3" xfId="214"/>
    <cellStyle name="40% - Accent4 3 2" xfId="215"/>
    <cellStyle name="40% - Accent4 3 3" xfId="216"/>
    <cellStyle name="40% - Accent4 3 4" xfId="217"/>
    <cellStyle name="40% - Accent4 4" xfId="218"/>
    <cellStyle name="40% - Accent4 4 2" xfId="219"/>
    <cellStyle name="40% - Accent4 5" xfId="220"/>
    <cellStyle name="40% - Accent4 6" xfId="221"/>
    <cellStyle name="40% - Accent4 7" xfId="222"/>
    <cellStyle name="40% - Accent4 8" xfId="223"/>
    <cellStyle name="40% - Accent4 9" xfId="224"/>
    <cellStyle name="40% - Accent5 2" xfId="225"/>
    <cellStyle name="40% - Accent5 2 2" xfId="226"/>
    <cellStyle name="40% - Accent5 2 2 2" xfId="227"/>
    <cellStyle name="40% - Accent5 2 3" xfId="228"/>
    <cellStyle name="40% - Accent5 2 4" xfId="229"/>
    <cellStyle name="40% - Accent5 2 5" xfId="230"/>
    <cellStyle name="40% - Accent5 2 6" xfId="231"/>
    <cellStyle name="40% - Accent5 2 7" xfId="232"/>
    <cellStyle name="40% - Accent5 3" xfId="233"/>
    <cellStyle name="40% - Accent5 3 2" xfId="234"/>
    <cellStyle name="40% - Accent5 3 3" xfId="235"/>
    <cellStyle name="40% - Accent5 3 4" xfId="236"/>
    <cellStyle name="40% - Accent5 4" xfId="237"/>
    <cellStyle name="40% - Accent5 4 2" xfId="238"/>
    <cellStyle name="40% - Accent5 5" xfId="239"/>
    <cellStyle name="40% - Accent5 6" xfId="240"/>
    <cellStyle name="40% - Accent5 7" xfId="241"/>
    <cellStyle name="40% - Accent5 8" xfId="242"/>
    <cellStyle name="40% - Accent6 2" xfId="243"/>
    <cellStyle name="40% - Accent6 2 2" xfId="244"/>
    <cellStyle name="40% - Accent6 2 2 2" xfId="245"/>
    <cellStyle name="40% - Accent6 2 3" xfId="246"/>
    <cellStyle name="40% - Accent6 2 4" xfId="247"/>
    <cellStyle name="40% - Accent6 2 5" xfId="248"/>
    <cellStyle name="40% - Accent6 2 6" xfId="249"/>
    <cellStyle name="40% - Accent6 2 7" xfId="250"/>
    <cellStyle name="40% - Accent6 3" xfId="251"/>
    <cellStyle name="40% - Accent6 3 2" xfId="252"/>
    <cellStyle name="40% - Accent6 3 3" xfId="253"/>
    <cellStyle name="40% - Accent6 3 4" xfId="254"/>
    <cellStyle name="40% - Accent6 4" xfId="255"/>
    <cellStyle name="40% - Accent6 4 2" xfId="256"/>
    <cellStyle name="40% - Accent6 5" xfId="257"/>
    <cellStyle name="40% - Accent6 6" xfId="258"/>
    <cellStyle name="40% - Accent6 7" xfId="259"/>
    <cellStyle name="40% - Accent6 8" xfId="260"/>
    <cellStyle name="40% - Accent6 9" xfId="261"/>
    <cellStyle name="60% - Accent1 2" xfId="262"/>
    <cellStyle name="60% - Accent1 2 2" xfId="263"/>
    <cellStyle name="60% - Accent1 2 3" xfId="264"/>
    <cellStyle name="60% - Accent1 2 4" xfId="265"/>
    <cellStyle name="60% - Accent1 3" xfId="266"/>
    <cellStyle name="60% - Accent1 3 2" xfId="267"/>
    <cellStyle name="60% - Accent1 3 3" xfId="268"/>
    <cellStyle name="60% - Accent1 3 4" xfId="269"/>
    <cellStyle name="60% - Accent1 4" xfId="270"/>
    <cellStyle name="60% - Accent1 4 2" xfId="271"/>
    <cellStyle name="60% - Accent1 5" xfId="272"/>
    <cellStyle name="60% - Accent1 6" xfId="273"/>
    <cellStyle name="60% - Accent1 7" xfId="274"/>
    <cellStyle name="60% - Accent1 8" xfId="275"/>
    <cellStyle name="60% - Accent1 9" xfId="276"/>
    <cellStyle name="60% - Accent2 2" xfId="277"/>
    <cellStyle name="60% - Accent2 2 2" xfId="278"/>
    <cellStyle name="60% - Accent2 2 3" xfId="279"/>
    <cellStyle name="60% - Accent2 2 4" xfId="280"/>
    <cellStyle name="60% - Accent2 3" xfId="281"/>
    <cellStyle name="60% - Accent2 3 2" xfId="282"/>
    <cellStyle name="60% - Accent2 3 3" xfId="283"/>
    <cellStyle name="60% - Accent2 3 4" xfId="284"/>
    <cellStyle name="60% - Accent2 4" xfId="285"/>
    <cellStyle name="60% - Accent2 4 2" xfId="286"/>
    <cellStyle name="60% - Accent2 5" xfId="287"/>
    <cellStyle name="60% - Accent2 6" xfId="288"/>
    <cellStyle name="60% - Accent2 7" xfId="289"/>
    <cellStyle name="60% - Accent2 8" xfId="290"/>
    <cellStyle name="60% - Accent3 2" xfId="291"/>
    <cellStyle name="60% - Accent3 2 2" xfId="292"/>
    <cellStyle name="60% - Accent3 2 3" xfId="293"/>
    <cellStyle name="60% - Accent3 2 4" xfId="294"/>
    <cellStyle name="60% - Accent3 3" xfId="295"/>
    <cellStyle name="60% - Accent3 3 2" xfId="296"/>
    <cellStyle name="60% - Accent3 3 3" xfId="297"/>
    <cellStyle name="60% - Accent3 3 4" xfId="298"/>
    <cellStyle name="60% - Accent3 4" xfId="299"/>
    <cellStyle name="60% - Accent3 4 2" xfId="300"/>
    <cellStyle name="60% - Accent3 5" xfId="301"/>
    <cellStyle name="60% - Accent3 6" xfId="302"/>
    <cellStyle name="60% - Accent3 7" xfId="303"/>
    <cellStyle name="60% - Accent3 8" xfId="304"/>
    <cellStyle name="60% - Accent3 9" xfId="305"/>
    <cellStyle name="60% - Accent4 2" xfId="306"/>
    <cellStyle name="60% - Accent4 2 2" xfId="307"/>
    <cellStyle name="60% - Accent4 2 3" xfId="308"/>
    <cellStyle name="60% - Accent4 2 4" xfId="309"/>
    <cellStyle name="60% - Accent4 3" xfId="310"/>
    <cellStyle name="60% - Accent4 3 2" xfId="311"/>
    <cellStyle name="60% - Accent4 3 3" xfId="312"/>
    <cellStyle name="60% - Accent4 3 4" xfId="313"/>
    <cellStyle name="60% - Accent4 4" xfId="314"/>
    <cellStyle name="60% - Accent4 4 2" xfId="315"/>
    <cellStyle name="60% - Accent4 5" xfId="316"/>
    <cellStyle name="60% - Accent4 6" xfId="317"/>
    <cellStyle name="60% - Accent4 7" xfId="318"/>
    <cellStyle name="60% - Accent4 8" xfId="319"/>
    <cellStyle name="60% - Accent4 9" xfId="320"/>
    <cellStyle name="60% - Accent5 2" xfId="321"/>
    <cellStyle name="60% - Accent5 2 2" xfId="322"/>
    <cellStyle name="60% - Accent5 2 3" xfId="323"/>
    <cellStyle name="60% - Accent5 2 4" xfId="324"/>
    <cellStyle name="60% - Accent5 3" xfId="325"/>
    <cellStyle name="60% - Accent5 3 2" xfId="326"/>
    <cellStyle name="60% - Accent5 3 3" xfId="327"/>
    <cellStyle name="60% - Accent5 3 4" xfId="328"/>
    <cellStyle name="60% - Accent5 4" xfId="329"/>
    <cellStyle name="60% - Accent5 4 2" xfId="330"/>
    <cellStyle name="60% - Accent5 5" xfId="331"/>
    <cellStyle name="60% - Accent5 6" xfId="332"/>
    <cellStyle name="60% - Accent5 7" xfId="333"/>
    <cellStyle name="60% - Accent5 8" xfId="334"/>
    <cellStyle name="60% - Accent6 2" xfId="335"/>
    <cellStyle name="60% - Accent6 2 2" xfId="336"/>
    <cellStyle name="60% - Accent6 2 3" xfId="337"/>
    <cellStyle name="60% - Accent6 2 4" xfId="338"/>
    <cellStyle name="60% - Accent6 3" xfId="339"/>
    <cellStyle name="60% - Accent6 3 2" xfId="340"/>
    <cellStyle name="60% - Accent6 3 3" xfId="341"/>
    <cellStyle name="60% - Accent6 3 4" xfId="342"/>
    <cellStyle name="60% - Accent6 4" xfId="343"/>
    <cellStyle name="60% - Accent6 4 2" xfId="344"/>
    <cellStyle name="60% - Accent6 5" xfId="345"/>
    <cellStyle name="60% - Accent6 6" xfId="346"/>
    <cellStyle name="60% - Accent6 7" xfId="347"/>
    <cellStyle name="60% - Accent6 8" xfId="348"/>
    <cellStyle name="60% - Accent6 9" xfId="349"/>
    <cellStyle name="Accent1 2" xfId="350"/>
    <cellStyle name="Accent1 2 2" xfId="351"/>
    <cellStyle name="Accent1 2 3" xfId="352"/>
    <cellStyle name="Accent1 2 4" xfId="353"/>
    <cellStyle name="Accent1 3" xfId="354"/>
    <cellStyle name="Accent1 3 2" xfId="355"/>
    <cellStyle name="Accent1 3 3" xfId="356"/>
    <cellStyle name="Accent1 3 4" xfId="357"/>
    <cellStyle name="Accent1 4" xfId="358"/>
    <cellStyle name="Accent1 4 2" xfId="359"/>
    <cellStyle name="Accent1 5" xfId="360"/>
    <cellStyle name="Accent1 6" xfId="361"/>
    <cellStyle name="Accent1 7" xfId="362"/>
    <cellStyle name="Accent1 8" xfId="363"/>
    <cellStyle name="Accent1 9" xfId="364"/>
    <cellStyle name="Accent2 2" xfId="365"/>
    <cellStyle name="Accent2 2 2" xfId="366"/>
    <cellStyle name="Accent2 2 3" xfId="367"/>
    <cellStyle name="Accent2 2 4" xfId="368"/>
    <cellStyle name="Accent2 3" xfId="369"/>
    <cellStyle name="Accent2 3 2" xfId="370"/>
    <cellStyle name="Accent2 3 3" xfId="371"/>
    <cellStyle name="Accent2 3 4" xfId="372"/>
    <cellStyle name="Accent2 4" xfId="373"/>
    <cellStyle name="Accent2 4 2" xfId="374"/>
    <cellStyle name="Accent2 5" xfId="375"/>
    <cellStyle name="Accent2 6" xfId="376"/>
    <cellStyle name="Accent2 7" xfId="377"/>
    <cellStyle name="Accent2 8" xfId="378"/>
    <cellStyle name="Accent3 2" xfId="379"/>
    <cellStyle name="Accent3 2 2" xfId="380"/>
    <cellStyle name="Accent3 2 3" xfId="381"/>
    <cellStyle name="Accent3 2 4" xfId="382"/>
    <cellStyle name="Accent3 3" xfId="383"/>
    <cellStyle name="Accent3 3 2" xfId="384"/>
    <cellStyle name="Accent3 3 3" xfId="385"/>
    <cellStyle name="Accent3 3 4" xfId="386"/>
    <cellStyle name="Accent3 4" xfId="387"/>
    <cellStyle name="Accent3 4 2" xfId="388"/>
    <cellStyle name="Accent3 5" xfId="389"/>
    <cellStyle name="Accent3 6" xfId="390"/>
    <cellStyle name="Accent3 7" xfId="391"/>
    <cellStyle name="Accent3 8" xfId="392"/>
    <cellStyle name="Accent4 2" xfId="393"/>
    <cellStyle name="Accent4 2 2" xfId="394"/>
    <cellStyle name="Accent4 2 3" xfId="395"/>
    <cellStyle name="Accent4 2 4" xfId="396"/>
    <cellStyle name="Accent4 3" xfId="397"/>
    <cellStyle name="Accent4 3 2" xfId="398"/>
    <cellStyle name="Accent4 3 3" xfId="399"/>
    <cellStyle name="Accent4 3 4" xfId="400"/>
    <cellStyle name="Accent4 4" xfId="401"/>
    <cellStyle name="Accent4 4 2" xfId="402"/>
    <cellStyle name="Accent4 5" xfId="403"/>
    <cellStyle name="Accent4 6" xfId="404"/>
    <cellStyle name="Accent4 7" xfId="405"/>
    <cellStyle name="Accent4 8" xfId="406"/>
    <cellStyle name="Accent4 9" xfId="407"/>
    <cellStyle name="Accent5 2" xfId="408"/>
    <cellStyle name="Accent5 2 2" xfId="409"/>
    <cellStyle name="Accent5 2 3" xfId="410"/>
    <cellStyle name="Accent5 2 4" xfId="411"/>
    <cellStyle name="Accent5 3" xfId="412"/>
    <cellStyle name="Accent5 3 2" xfId="413"/>
    <cellStyle name="Accent5 3 3" xfId="414"/>
    <cellStyle name="Accent5 3 4" xfId="415"/>
    <cellStyle name="Accent5 4" xfId="416"/>
    <cellStyle name="Accent5 4 2" xfId="417"/>
    <cellStyle name="Accent5 5" xfId="418"/>
    <cellStyle name="Accent5 6" xfId="419"/>
    <cellStyle name="Accent5 7" xfId="420"/>
    <cellStyle name="Accent5 8" xfId="421"/>
    <cellStyle name="Accent6 2" xfId="422"/>
    <cellStyle name="Accent6 2 2" xfId="423"/>
    <cellStyle name="Accent6 2 3" xfId="424"/>
    <cellStyle name="Accent6 2 4" xfId="425"/>
    <cellStyle name="Accent6 3" xfId="426"/>
    <cellStyle name="Accent6 3 2" xfId="427"/>
    <cellStyle name="Accent6 3 3" xfId="428"/>
    <cellStyle name="Accent6 3 4" xfId="429"/>
    <cellStyle name="Accent6 4" xfId="430"/>
    <cellStyle name="Accent6 4 2" xfId="431"/>
    <cellStyle name="Accent6 5" xfId="432"/>
    <cellStyle name="Accent6 6" xfId="433"/>
    <cellStyle name="Accent6 7" xfId="434"/>
    <cellStyle name="Accent6 8" xfId="435"/>
    <cellStyle name="Bad 2" xfId="436"/>
    <cellStyle name="Bad 2 2" xfId="437"/>
    <cellStyle name="Bad 2 3" xfId="438"/>
    <cellStyle name="Bad 2 4" xfId="439"/>
    <cellStyle name="Bad 3" xfId="440"/>
    <cellStyle name="Bad 3 2" xfId="441"/>
    <cellStyle name="Bad 3 3" xfId="442"/>
    <cellStyle name="Bad 3 4" xfId="443"/>
    <cellStyle name="Bad 4" xfId="444"/>
    <cellStyle name="Bad 4 2" xfId="445"/>
    <cellStyle name="Bad 5" xfId="446"/>
    <cellStyle name="Bad 6" xfId="447"/>
    <cellStyle name="Bad 7" xfId="448"/>
    <cellStyle name="Bad 8" xfId="449"/>
    <cellStyle name="Calculation 10" xfId="450"/>
    <cellStyle name="Calculation 11" xfId="451"/>
    <cellStyle name="Calculation 12" xfId="452"/>
    <cellStyle name="Calculation 13" xfId="453"/>
    <cellStyle name="Calculation 14" xfId="454"/>
    <cellStyle name="Calculation 15" xfId="455"/>
    <cellStyle name="Calculation 2" xfId="456"/>
    <cellStyle name="Calculation 2 2" xfId="457"/>
    <cellStyle name="Calculation 2 2 2" xfId="458"/>
    <cellStyle name="Calculation 2 3" xfId="459"/>
    <cellStyle name="Calculation 2 4" xfId="460"/>
    <cellStyle name="Calculation 2 5" xfId="461"/>
    <cellStyle name="Calculation 2 6" xfId="462"/>
    <cellStyle name="Calculation 3" xfId="463"/>
    <cellStyle name="Calculation 3 2" xfId="464"/>
    <cellStyle name="Calculation 3 2 2" xfId="465"/>
    <cellStyle name="Calculation 3 3" xfId="466"/>
    <cellStyle name="Calculation 3 4" xfId="467"/>
    <cellStyle name="Calculation 3 5" xfId="468"/>
    <cellStyle name="Calculation 3 6" xfId="469"/>
    <cellStyle name="Calculation 4" xfId="470"/>
    <cellStyle name="Calculation 4 2" xfId="471"/>
    <cellStyle name="Calculation 4 2 2" xfId="472"/>
    <cellStyle name="Calculation 4 3" xfId="473"/>
    <cellStyle name="Calculation 5" xfId="474"/>
    <cellStyle name="Calculation 5 2" xfId="475"/>
    <cellStyle name="Calculation 6" xfId="476"/>
    <cellStyle name="Calculation 7" xfId="477"/>
    <cellStyle name="Calculation 8" xfId="478"/>
    <cellStyle name="Calculation 9" xfId="479"/>
    <cellStyle name="Check Cell 10" xfId="480"/>
    <cellStyle name="Check Cell 2" xfId="481"/>
    <cellStyle name="Check Cell 2 2" xfId="482"/>
    <cellStyle name="Check Cell 2 3" xfId="483"/>
    <cellStyle name="Check Cell 2 4" xfId="484"/>
    <cellStyle name="Check Cell 3" xfId="485"/>
    <cellStyle name="Check Cell 3 2" xfId="486"/>
    <cellStyle name="Check Cell 3 3" xfId="487"/>
    <cellStyle name="Check Cell 3 4" xfId="488"/>
    <cellStyle name="Check Cell 4" xfId="489"/>
    <cellStyle name="Check Cell 4 2" xfId="490"/>
    <cellStyle name="Check Cell 5" xfId="491"/>
    <cellStyle name="Check Cell 6" xfId="492"/>
    <cellStyle name="Check Cell 7" xfId="493"/>
    <cellStyle name="Check Cell 8" xfId="494"/>
    <cellStyle name="Check Cell 9" xfId="495"/>
    <cellStyle name="Comma" xfId="1815" builtinId="3"/>
    <cellStyle name="Comma [0]" xfId="1" builtinId="6"/>
    <cellStyle name="Comma [0] 10" xfId="496"/>
    <cellStyle name="Comma [0] 10 2" xfId="497"/>
    <cellStyle name="Comma [0] 10 3" xfId="498"/>
    <cellStyle name="Comma [0] 11" xfId="499"/>
    <cellStyle name="Comma [0] 12" xfId="500"/>
    <cellStyle name="Comma [0] 13" xfId="501"/>
    <cellStyle name="Comma [0] 14" xfId="502"/>
    <cellStyle name="Comma [0] 15" xfId="503"/>
    <cellStyle name="Comma [0] 16" xfId="1811"/>
    <cellStyle name="Comma [0] 17" xfId="1813"/>
    <cellStyle name="Comma [0] 18" xfId="504"/>
    <cellStyle name="Comma [0] 2" xfId="3"/>
    <cellStyle name="Comma [0] 2 2" xfId="505"/>
    <cellStyle name="Comma [0] 2 2 2" xfId="506"/>
    <cellStyle name="Comma [0] 2 2 2 2" xfId="507"/>
    <cellStyle name="Comma [0] 2 2 2 3" xfId="508"/>
    <cellStyle name="Comma [0] 2 2 3" xfId="509"/>
    <cellStyle name="Comma [0] 2 2 4" xfId="510"/>
    <cellStyle name="Comma [0] 2 2 5" xfId="511"/>
    <cellStyle name="Comma [0] 2 2 6" xfId="512"/>
    <cellStyle name="Comma [0] 2 3" xfId="34"/>
    <cellStyle name="Comma [0] 2 3 2" xfId="513"/>
    <cellStyle name="Comma [0] 2 4" xfId="514"/>
    <cellStyle name="Comma [0] 2 5" xfId="515"/>
    <cellStyle name="Comma [0] 2 6" xfId="516"/>
    <cellStyle name="Comma [0] 2_36. KIB BPM 2009" xfId="517"/>
    <cellStyle name="Comma [0] 20" xfId="518"/>
    <cellStyle name="Comma [0] 3" xfId="4"/>
    <cellStyle name="Comma [0] 3 2" xfId="5"/>
    <cellStyle name="Comma [0] 3 2 2" xfId="519"/>
    <cellStyle name="Comma [0] 3 2 2 2" xfId="520"/>
    <cellStyle name="Comma [0] 3 2 3" xfId="521"/>
    <cellStyle name="Comma [0] 3 2 4" xfId="522"/>
    <cellStyle name="Comma [0] 3 2 5" xfId="523"/>
    <cellStyle name="Comma [0] 3 3" xfId="6"/>
    <cellStyle name="Comma [0] 3 4" xfId="524"/>
    <cellStyle name="Comma [0] 3 4 2" xfId="525"/>
    <cellStyle name="Comma [0] 3 5" xfId="526"/>
    <cellStyle name="Comma [0] 3 5 2" xfId="527"/>
    <cellStyle name="Comma [0] 3 6" xfId="528"/>
    <cellStyle name="Comma [0] 3 6 2" xfId="529"/>
    <cellStyle name="Comma [0] 3 7" xfId="530"/>
    <cellStyle name="Comma [0] 3 8" xfId="531"/>
    <cellStyle name="Comma [0] 3 9" xfId="532"/>
    <cellStyle name="Comma [0] 4" xfId="7"/>
    <cellStyle name="Comma [0] 4 2" xfId="533"/>
    <cellStyle name="Comma [0] 4 3" xfId="534"/>
    <cellStyle name="Comma [0] 4 4" xfId="535"/>
    <cellStyle name="Comma [0] 4 5" xfId="536"/>
    <cellStyle name="Comma [0] 4 6" xfId="537"/>
    <cellStyle name="Comma [0] 5" xfId="8"/>
    <cellStyle name="Comma [0] 5 2" xfId="538"/>
    <cellStyle name="Comma [0] 5 3" xfId="539"/>
    <cellStyle name="Comma [0] 5 4" xfId="540"/>
    <cellStyle name="Comma [0] 5 5" xfId="541"/>
    <cellStyle name="Comma [0] 5 6" xfId="542"/>
    <cellStyle name="Comma [0] 6" xfId="9"/>
    <cellStyle name="Comma [0] 6 2" xfId="543"/>
    <cellStyle name="Comma [0] 6 3" xfId="544"/>
    <cellStyle name="Comma [0] 6 4" xfId="545"/>
    <cellStyle name="Comma [0] 6 5" xfId="546"/>
    <cellStyle name="Comma [0] 6 6" xfId="547"/>
    <cellStyle name="Comma [0] 6 7" xfId="548"/>
    <cellStyle name="Comma [0] 6 8" xfId="1817"/>
    <cellStyle name="Comma [0] 6 9" xfId="1818"/>
    <cellStyle name="Comma [0] 7" xfId="10"/>
    <cellStyle name="Comma [0] 7 2" xfId="549"/>
    <cellStyle name="Comma [0] 8" xfId="11"/>
    <cellStyle name="Comma [0] 9" xfId="550"/>
    <cellStyle name="Comma 10" xfId="35"/>
    <cellStyle name="Comma 10 2" xfId="551"/>
    <cellStyle name="Comma 10 3" xfId="552"/>
    <cellStyle name="Comma 10 4" xfId="553"/>
    <cellStyle name="Comma 10 5" xfId="554"/>
    <cellStyle name="Comma 100" xfId="555"/>
    <cellStyle name="Comma 101" xfId="556"/>
    <cellStyle name="Comma 102" xfId="557"/>
    <cellStyle name="Comma 103" xfId="558"/>
    <cellStyle name="Comma 104" xfId="559"/>
    <cellStyle name="Comma 105" xfId="560"/>
    <cellStyle name="Comma 106" xfId="561"/>
    <cellStyle name="Comma 107" xfId="562"/>
    <cellStyle name="Comma 108" xfId="563"/>
    <cellStyle name="Comma 109" xfId="564"/>
    <cellStyle name="Comma 11" xfId="565"/>
    <cellStyle name="Comma 11 2" xfId="566"/>
    <cellStyle name="Comma 110" xfId="567"/>
    <cellStyle name="Comma 111" xfId="568"/>
    <cellStyle name="Comma 112" xfId="569"/>
    <cellStyle name="Comma 113" xfId="570"/>
    <cellStyle name="Comma 114" xfId="571"/>
    <cellStyle name="Comma 114 2" xfId="572"/>
    <cellStyle name="Comma 115" xfId="573"/>
    <cellStyle name="Comma 116" xfId="574"/>
    <cellStyle name="Comma 117" xfId="575"/>
    <cellStyle name="Comma 118" xfId="576"/>
    <cellStyle name="Comma 119" xfId="577"/>
    <cellStyle name="Comma 12" xfId="578"/>
    <cellStyle name="Comma 12 2" xfId="579"/>
    <cellStyle name="Comma 12 3" xfId="580"/>
    <cellStyle name="Comma 12 4" xfId="581"/>
    <cellStyle name="Comma 12 5" xfId="582"/>
    <cellStyle name="Comma 120" xfId="583"/>
    <cellStyle name="Comma 121" xfId="584"/>
    <cellStyle name="Comma 121 2" xfId="585"/>
    <cellStyle name="Comma 122" xfId="586"/>
    <cellStyle name="Comma 122 2" xfId="587"/>
    <cellStyle name="Comma 123" xfId="588"/>
    <cellStyle name="Comma 123 2" xfId="589"/>
    <cellStyle name="Comma 124" xfId="590"/>
    <cellStyle name="Comma 124 2" xfId="591"/>
    <cellStyle name="Comma 125" xfId="592"/>
    <cellStyle name="Comma 125 2" xfId="593"/>
    <cellStyle name="Comma 126" xfId="594"/>
    <cellStyle name="Comma 127" xfId="595"/>
    <cellStyle name="Comma 128" xfId="596"/>
    <cellStyle name="Comma 129" xfId="597"/>
    <cellStyle name="Comma 13" xfId="598"/>
    <cellStyle name="Comma 13 2" xfId="599"/>
    <cellStyle name="Comma 13 3" xfId="600"/>
    <cellStyle name="Comma 130" xfId="601"/>
    <cellStyle name="Comma 131" xfId="602"/>
    <cellStyle name="Comma 132" xfId="603"/>
    <cellStyle name="Comma 133" xfId="604"/>
    <cellStyle name="Comma 134" xfId="605"/>
    <cellStyle name="Comma 135" xfId="606"/>
    <cellStyle name="Comma 136" xfId="607"/>
    <cellStyle name="Comma 137" xfId="608"/>
    <cellStyle name="Comma 138" xfId="609"/>
    <cellStyle name="Comma 139" xfId="610"/>
    <cellStyle name="Comma 14" xfId="611"/>
    <cellStyle name="Comma 14 2" xfId="612"/>
    <cellStyle name="Comma 14 3" xfId="613"/>
    <cellStyle name="Comma 14 4" xfId="614"/>
    <cellStyle name="Comma 140" xfId="615"/>
    <cellStyle name="Comma 141" xfId="616"/>
    <cellStyle name="Comma 142" xfId="617"/>
    <cellStyle name="Comma 143" xfId="618"/>
    <cellStyle name="Comma 143 2" xfId="619"/>
    <cellStyle name="Comma 144" xfId="620"/>
    <cellStyle name="Comma 144 2" xfId="621"/>
    <cellStyle name="Comma 145" xfId="622"/>
    <cellStyle name="Comma 145 2" xfId="623"/>
    <cellStyle name="Comma 146" xfId="624"/>
    <cellStyle name="Comma 147" xfId="625"/>
    <cellStyle name="Comma 148" xfId="626"/>
    <cellStyle name="Comma 149" xfId="627"/>
    <cellStyle name="Comma 15" xfId="628"/>
    <cellStyle name="Comma 15 2" xfId="629"/>
    <cellStyle name="Comma 15 3" xfId="630"/>
    <cellStyle name="Comma 15 4" xfId="631"/>
    <cellStyle name="Comma 15 5" xfId="632"/>
    <cellStyle name="Comma 150" xfId="633"/>
    <cellStyle name="Comma 151" xfId="634"/>
    <cellStyle name="Comma 151 2" xfId="635"/>
    <cellStyle name="Comma 152" xfId="636"/>
    <cellStyle name="Comma 153" xfId="637"/>
    <cellStyle name="Comma 154" xfId="638"/>
    <cellStyle name="Comma 155" xfId="639"/>
    <cellStyle name="Comma 155 2" xfId="640"/>
    <cellStyle name="Comma 156" xfId="641"/>
    <cellStyle name="Comma 157" xfId="642"/>
    <cellStyle name="Comma 158" xfId="643"/>
    <cellStyle name="Comma 158 2" xfId="644"/>
    <cellStyle name="Comma 159" xfId="645"/>
    <cellStyle name="Comma 16" xfId="646"/>
    <cellStyle name="Comma 16 2" xfId="647"/>
    <cellStyle name="Comma 160" xfId="648"/>
    <cellStyle name="Comma 160 2" xfId="649"/>
    <cellStyle name="Comma 161" xfId="650"/>
    <cellStyle name="Comma 161 2" xfId="651"/>
    <cellStyle name="Comma 162" xfId="652"/>
    <cellStyle name="Comma 162 2" xfId="653"/>
    <cellStyle name="Comma 163" xfId="654"/>
    <cellStyle name="Comma 163 2" xfId="655"/>
    <cellStyle name="Comma 164" xfId="656"/>
    <cellStyle name="Comma 165" xfId="657"/>
    <cellStyle name="Comma 166" xfId="658"/>
    <cellStyle name="Comma 167" xfId="659"/>
    <cellStyle name="Comma 168" xfId="660"/>
    <cellStyle name="Comma 168 2" xfId="661"/>
    <cellStyle name="Comma 169" xfId="662"/>
    <cellStyle name="Comma 169 2" xfId="663"/>
    <cellStyle name="Comma 17" xfId="664"/>
    <cellStyle name="Comma 17 2" xfId="665"/>
    <cellStyle name="Comma 170" xfId="666"/>
    <cellStyle name="Comma 170 2" xfId="667"/>
    <cellStyle name="Comma 171" xfId="668"/>
    <cellStyle name="Comma 172" xfId="669"/>
    <cellStyle name="Comma 172 2" xfId="670"/>
    <cellStyle name="Comma 173" xfId="671"/>
    <cellStyle name="Comma 174" xfId="672"/>
    <cellStyle name="Comma 174 2" xfId="673"/>
    <cellStyle name="Comma 175" xfId="674"/>
    <cellStyle name="Comma 175 2" xfId="675"/>
    <cellStyle name="Comma 176" xfId="676"/>
    <cellStyle name="Comma 177" xfId="677"/>
    <cellStyle name="Comma 178" xfId="678"/>
    <cellStyle name="Comma 178 2" xfId="679"/>
    <cellStyle name="Comma 179" xfId="680"/>
    <cellStyle name="Comma 18" xfId="681"/>
    <cellStyle name="Comma 18 2" xfId="682"/>
    <cellStyle name="Comma 180" xfId="683"/>
    <cellStyle name="Comma 181" xfId="684"/>
    <cellStyle name="Comma 182" xfId="685"/>
    <cellStyle name="Comma 183" xfId="686"/>
    <cellStyle name="Comma 184" xfId="687"/>
    <cellStyle name="Comma 185" xfId="688"/>
    <cellStyle name="Comma 186" xfId="689"/>
    <cellStyle name="Comma 187" xfId="690"/>
    <cellStyle name="Comma 188" xfId="691"/>
    <cellStyle name="Comma 189" xfId="692"/>
    <cellStyle name="Comma 19" xfId="693"/>
    <cellStyle name="Comma 19 2" xfId="694"/>
    <cellStyle name="Comma 190" xfId="695"/>
    <cellStyle name="Comma 191" xfId="696"/>
    <cellStyle name="Comma 192" xfId="697"/>
    <cellStyle name="Comma 193" xfId="698"/>
    <cellStyle name="Comma 194" xfId="699"/>
    <cellStyle name="Comma 195" xfId="700"/>
    <cellStyle name="Comma 196" xfId="701"/>
    <cellStyle name="Comma 197" xfId="702"/>
    <cellStyle name="Comma 198" xfId="703"/>
    <cellStyle name="Comma 199" xfId="704"/>
    <cellStyle name="Comma 2" xfId="12"/>
    <cellStyle name="Comma 2 2" xfId="13"/>
    <cellStyle name="Comma 2 2 2" xfId="705"/>
    <cellStyle name="Comma 2 2 3" xfId="706"/>
    <cellStyle name="Comma 2 2 3 2" xfId="707"/>
    <cellStyle name="Comma 2 2 4" xfId="708"/>
    <cellStyle name="Comma 2 2 5" xfId="709"/>
    <cellStyle name="Comma 2 2 6" xfId="710"/>
    <cellStyle name="Comma 2 3" xfId="14"/>
    <cellStyle name="Comma 2 3 2" xfId="711"/>
    <cellStyle name="Comma 2 4" xfId="712"/>
    <cellStyle name="Comma 2 4 2" xfId="713"/>
    <cellStyle name="Comma 2 5" xfId="714"/>
    <cellStyle name="Comma 2 5 2" xfId="715"/>
    <cellStyle name="Comma 2 6" xfId="716"/>
    <cellStyle name="Comma 2 6 2" xfId="717"/>
    <cellStyle name="Comma 2 7" xfId="718"/>
    <cellStyle name="Comma 2 8" xfId="719"/>
    <cellStyle name="Comma 2 9" xfId="720"/>
    <cellStyle name="Comma 20" xfId="721"/>
    <cellStyle name="Comma 20 2" xfId="722"/>
    <cellStyle name="Comma 200" xfId="723"/>
    <cellStyle name="Comma 201" xfId="724"/>
    <cellStyle name="Comma 202" xfId="725"/>
    <cellStyle name="Comma 203" xfId="726"/>
    <cellStyle name="Comma 204" xfId="727"/>
    <cellStyle name="Comma 205" xfId="728"/>
    <cellStyle name="Comma 206" xfId="729"/>
    <cellStyle name="Comma 207" xfId="730"/>
    <cellStyle name="Comma 208" xfId="731"/>
    <cellStyle name="Comma 209" xfId="732"/>
    <cellStyle name="Comma 209 2" xfId="733"/>
    <cellStyle name="Comma 21" xfId="734"/>
    <cellStyle name="Comma 21 2" xfId="735"/>
    <cellStyle name="Comma 21 3" xfId="736"/>
    <cellStyle name="Comma 210" xfId="737"/>
    <cellStyle name="Comma 211" xfId="738"/>
    <cellStyle name="Comma 212" xfId="739"/>
    <cellStyle name="Comma 213" xfId="740"/>
    <cellStyle name="Comma 214" xfId="741"/>
    <cellStyle name="Comma 215" xfId="742"/>
    <cellStyle name="Comma 216" xfId="743"/>
    <cellStyle name="Comma 217" xfId="744"/>
    <cellStyle name="Comma 218" xfId="745"/>
    <cellStyle name="Comma 218 2" xfId="746"/>
    <cellStyle name="Comma 219" xfId="747"/>
    <cellStyle name="Comma 219 2" xfId="748"/>
    <cellStyle name="Comma 22" xfId="749"/>
    <cellStyle name="Comma 22 2" xfId="750"/>
    <cellStyle name="Comma 220" xfId="751"/>
    <cellStyle name="Comma 220 2" xfId="752"/>
    <cellStyle name="Comma 221" xfId="753"/>
    <cellStyle name="Comma 221 2" xfId="754"/>
    <cellStyle name="Comma 222" xfId="755"/>
    <cellStyle name="Comma 222 2" xfId="756"/>
    <cellStyle name="Comma 223" xfId="757"/>
    <cellStyle name="Comma 224" xfId="758"/>
    <cellStyle name="Comma 225" xfId="759"/>
    <cellStyle name="Comma 226" xfId="760"/>
    <cellStyle name="Comma 227" xfId="761"/>
    <cellStyle name="Comma 228" xfId="762"/>
    <cellStyle name="Comma 229" xfId="763"/>
    <cellStyle name="Comma 23" xfId="764"/>
    <cellStyle name="Comma 23 2" xfId="765"/>
    <cellStyle name="Comma 230" xfId="766"/>
    <cellStyle name="Comma 231" xfId="767"/>
    <cellStyle name="Comma 232" xfId="768"/>
    <cellStyle name="Comma 232 2" xfId="769"/>
    <cellStyle name="Comma 233" xfId="770"/>
    <cellStyle name="Comma 234" xfId="771"/>
    <cellStyle name="Comma 235" xfId="772"/>
    <cellStyle name="Comma 236" xfId="773"/>
    <cellStyle name="Comma 237" xfId="774"/>
    <cellStyle name="Comma 238" xfId="775"/>
    <cellStyle name="Comma 239" xfId="776"/>
    <cellStyle name="Comma 24" xfId="777"/>
    <cellStyle name="Comma 24 2" xfId="778"/>
    <cellStyle name="Comma 24 3" xfId="779"/>
    <cellStyle name="Comma 240" xfId="780"/>
    <cellStyle name="Comma 240 2" xfId="781"/>
    <cellStyle name="Comma 241" xfId="782"/>
    <cellStyle name="Comma 241 2" xfId="783"/>
    <cellStyle name="Comma 242" xfId="784"/>
    <cellStyle name="Comma 242 2" xfId="785"/>
    <cellStyle name="Comma 243" xfId="786"/>
    <cellStyle name="Comma 244" xfId="787"/>
    <cellStyle name="Comma 244 2" xfId="788"/>
    <cellStyle name="Comma 245" xfId="789"/>
    <cellStyle name="Comma 245 2" xfId="790"/>
    <cellStyle name="Comma 246" xfId="791"/>
    <cellStyle name="Comma 247" xfId="792"/>
    <cellStyle name="Comma 247 2" xfId="793"/>
    <cellStyle name="Comma 248" xfId="794"/>
    <cellStyle name="Comma 249" xfId="795"/>
    <cellStyle name="Comma 25" xfId="796"/>
    <cellStyle name="Comma 25 2" xfId="797"/>
    <cellStyle name="Comma 250" xfId="798"/>
    <cellStyle name="Comma 251" xfId="799"/>
    <cellStyle name="Comma 252" xfId="800"/>
    <cellStyle name="Comma 253" xfId="801"/>
    <cellStyle name="Comma 254" xfId="802"/>
    <cellStyle name="Comma 255" xfId="803"/>
    <cellStyle name="Comma 256" xfId="804"/>
    <cellStyle name="Comma 256 2" xfId="805"/>
    <cellStyle name="Comma 257" xfId="806"/>
    <cellStyle name="Comma 258" xfId="807"/>
    <cellStyle name="Comma 259" xfId="808"/>
    <cellStyle name="Comma 26" xfId="809"/>
    <cellStyle name="Comma 26 2" xfId="810"/>
    <cellStyle name="Comma 260" xfId="811"/>
    <cellStyle name="Comma 261" xfId="812"/>
    <cellStyle name="Comma 262" xfId="813"/>
    <cellStyle name="Comma 263" xfId="814"/>
    <cellStyle name="Comma 264" xfId="815"/>
    <cellStyle name="Comma 265" xfId="816"/>
    <cellStyle name="Comma 266" xfId="817"/>
    <cellStyle name="Comma 267" xfId="818"/>
    <cellStyle name="Comma 268" xfId="819"/>
    <cellStyle name="Comma 269" xfId="820"/>
    <cellStyle name="Comma 27" xfId="821"/>
    <cellStyle name="Comma 27 2" xfId="822"/>
    <cellStyle name="Comma 27 3" xfId="823"/>
    <cellStyle name="Comma 270" xfId="824"/>
    <cellStyle name="Comma 271" xfId="825"/>
    <cellStyle name="Comma 272" xfId="826"/>
    <cellStyle name="Comma 272 2" xfId="827"/>
    <cellStyle name="Comma 273" xfId="828"/>
    <cellStyle name="Comma 273 2" xfId="829"/>
    <cellStyle name="Comma 274" xfId="830"/>
    <cellStyle name="Comma 275" xfId="831"/>
    <cellStyle name="Comma 275 2" xfId="832"/>
    <cellStyle name="Comma 276" xfId="833"/>
    <cellStyle name="Comma 277" xfId="834"/>
    <cellStyle name="Comma 278" xfId="835"/>
    <cellStyle name="Comma 278 2" xfId="836"/>
    <cellStyle name="Comma 279" xfId="837"/>
    <cellStyle name="Comma 279 2" xfId="838"/>
    <cellStyle name="Comma 28" xfId="839"/>
    <cellStyle name="Comma 28 2" xfId="840"/>
    <cellStyle name="Comma 28 3" xfId="841"/>
    <cellStyle name="Comma 280" xfId="842"/>
    <cellStyle name="Comma 280 2" xfId="843"/>
    <cellStyle name="Comma 281" xfId="844"/>
    <cellStyle name="Comma 282" xfId="845"/>
    <cellStyle name="Comma 283" xfId="846"/>
    <cellStyle name="Comma 284" xfId="847"/>
    <cellStyle name="Comma 285" xfId="848"/>
    <cellStyle name="Comma 285 2" xfId="849"/>
    <cellStyle name="Comma 286" xfId="850"/>
    <cellStyle name="Comma 286 2" xfId="851"/>
    <cellStyle name="Comma 287" xfId="852"/>
    <cellStyle name="Comma 287 2" xfId="853"/>
    <cellStyle name="Comma 288" xfId="854"/>
    <cellStyle name="Comma 288 2" xfId="855"/>
    <cellStyle name="Comma 289" xfId="856"/>
    <cellStyle name="Comma 29" xfId="857"/>
    <cellStyle name="Comma 29 2" xfId="858"/>
    <cellStyle name="Comma 29 3" xfId="859"/>
    <cellStyle name="Comma 290" xfId="860"/>
    <cellStyle name="Comma 291" xfId="861"/>
    <cellStyle name="Comma 292" xfId="862"/>
    <cellStyle name="Comma 292 2" xfId="863"/>
    <cellStyle name="Comma 293" xfId="864"/>
    <cellStyle name="Comma 294" xfId="865"/>
    <cellStyle name="Comma 295" xfId="866"/>
    <cellStyle name="Comma 296" xfId="867"/>
    <cellStyle name="Comma 297" xfId="868"/>
    <cellStyle name="Comma 298" xfId="869"/>
    <cellStyle name="Comma 298 2" xfId="870"/>
    <cellStyle name="Comma 299" xfId="871"/>
    <cellStyle name="Comma 3" xfId="15"/>
    <cellStyle name="Comma 3 2" xfId="872"/>
    <cellStyle name="Comma 3 3" xfId="873"/>
    <cellStyle name="Comma 3 4" xfId="874"/>
    <cellStyle name="Comma 3 5" xfId="875"/>
    <cellStyle name="Comma 3 6" xfId="876"/>
    <cellStyle name="Comma 3 7" xfId="877"/>
    <cellStyle name="Comma 3 8" xfId="878"/>
    <cellStyle name="Comma 3 9" xfId="879"/>
    <cellStyle name="Comma 30" xfId="880"/>
    <cellStyle name="Comma 30 2" xfId="881"/>
    <cellStyle name="Comma 300" xfId="882"/>
    <cellStyle name="Comma 300 2" xfId="883"/>
    <cellStyle name="Comma 301" xfId="884"/>
    <cellStyle name="Comma 302" xfId="885"/>
    <cellStyle name="Comma 302 2" xfId="886"/>
    <cellStyle name="Comma 303" xfId="887"/>
    <cellStyle name="Comma 303 2" xfId="888"/>
    <cellStyle name="Comma 304" xfId="889"/>
    <cellStyle name="Comma 304 2" xfId="890"/>
    <cellStyle name="Comma 305" xfId="891"/>
    <cellStyle name="Comma 306" xfId="892"/>
    <cellStyle name="Comma 307" xfId="893"/>
    <cellStyle name="Comma 307 2" xfId="894"/>
    <cellStyle name="Comma 308" xfId="895"/>
    <cellStyle name="Comma 308 2" xfId="896"/>
    <cellStyle name="Comma 309" xfId="897"/>
    <cellStyle name="Comma 31" xfId="898"/>
    <cellStyle name="Comma 31 2" xfId="899"/>
    <cellStyle name="Comma 310" xfId="900"/>
    <cellStyle name="Comma 310 2" xfId="901"/>
    <cellStyle name="Comma 311" xfId="902"/>
    <cellStyle name="Comma 312" xfId="903"/>
    <cellStyle name="Comma 313" xfId="904"/>
    <cellStyle name="Comma 314" xfId="905"/>
    <cellStyle name="Comma 315" xfId="906"/>
    <cellStyle name="Comma 316" xfId="907"/>
    <cellStyle name="Comma 317" xfId="908"/>
    <cellStyle name="Comma 318" xfId="909"/>
    <cellStyle name="Comma 319" xfId="910"/>
    <cellStyle name="Comma 32" xfId="911"/>
    <cellStyle name="Comma 32 2" xfId="912"/>
    <cellStyle name="Comma 320" xfId="913"/>
    <cellStyle name="Comma 321" xfId="914"/>
    <cellStyle name="Comma 322" xfId="915"/>
    <cellStyle name="Comma 323" xfId="916"/>
    <cellStyle name="Comma 324" xfId="917"/>
    <cellStyle name="Comma 325" xfId="918"/>
    <cellStyle name="Comma 326" xfId="919"/>
    <cellStyle name="Comma 327" xfId="920"/>
    <cellStyle name="Comma 328" xfId="921"/>
    <cellStyle name="Comma 328 2" xfId="922"/>
    <cellStyle name="Comma 329" xfId="923"/>
    <cellStyle name="Comma 329 2" xfId="924"/>
    <cellStyle name="Comma 33" xfId="925"/>
    <cellStyle name="Comma 33 2" xfId="926"/>
    <cellStyle name="Comma 330" xfId="927"/>
    <cellStyle name="Comma 330 2" xfId="928"/>
    <cellStyle name="Comma 331" xfId="929"/>
    <cellStyle name="Comma 331 2" xfId="930"/>
    <cellStyle name="Comma 332" xfId="931"/>
    <cellStyle name="Comma 332 2" xfId="932"/>
    <cellStyle name="Comma 333" xfId="933"/>
    <cellStyle name="Comma 333 2" xfId="934"/>
    <cellStyle name="Comma 334" xfId="935"/>
    <cellStyle name="Comma 335" xfId="936"/>
    <cellStyle name="Comma 335 2" xfId="937"/>
    <cellStyle name="Comma 336" xfId="938"/>
    <cellStyle name="Comma 336 2" xfId="939"/>
    <cellStyle name="Comma 337" xfId="940"/>
    <cellStyle name="Comma 337 2" xfId="941"/>
    <cellStyle name="Comma 338" xfId="942"/>
    <cellStyle name="Comma 339" xfId="943"/>
    <cellStyle name="Comma 34" xfId="944"/>
    <cellStyle name="Comma 34 2" xfId="945"/>
    <cellStyle name="Comma 34 3" xfId="946"/>
    <cellStyle name="Comma 340" xfId="947"/>
    <cellStyle name="Comma 341" xfId="948"/>
    <cellStyle name="Comma 342" xfId="949"/>
    <cellStyle name="Comma 342 2" xfId="950"/>
    <cellStyle name="Comma 343" xfId="951"/>
    <cellStyle name="Comma 343 2" xfId="952"/>
    <cellStyle name="Comma 344" xfId="953"/>
    <cellStyle name="Comma 344 2" xfId="954"/>
    <cellStyle name="Comma 345" xfId="955"/>
    <cellStyle name="Comma 345 2" xfId="956"/>
    <cellStyle name="Comma 346" xfId="957"/>
    <cellStyle name="Comma 347" xfId="958"/>
    <cellStyle name="Comma 348" xfId="959"/>
    <cellStyle name="Comma 348 2" xfId="960"/>
    <cellStyle name="Comma 349" xfId="961"/>
    <cellStyle name="Comma 349 2" xfId="962"/>
    <cellStyle name="Comma 35" xfId="963"/>
    <cellStyle name="Comma 35 2" xfId="964"/>
    <cellStyle name="Comma 35 3" xfId="965"/>
    <cellStyle name="Comma 350" xfId="966"/>
    <cellStyle name="Comma 351" xfId="967"/>
    <cellStyle name="Comma 352" xfId="968"/>
    <cellStyle name="Comma 353" xfId="969"/>
    <cellStyle name="Comma 353 2" xfId="970"/>
    <cellStyle name="Comma 354" xfId="971"/>
    <cellStyle name="Comma 354 2" xfId="972"/>
    <cellStyle name="Comma 355" xfId="973"/>
    <cellStyle name="Comma 355 2" xfId="974"/>
    <cellStyle name="Comma 356" xfId="975"/>
    <cellStyle name="Comma 356 2" xfId="976"/>
    <cellStyle name="Comma 357" xfId="977"/>
    <cellStyle name="Comma 358" xfId="978"/>
    <cellStyle name="Comma 359" xfId="979"/>
    <cellStyle name="Comma 36" xfId="980"/>
    <cellStyle name="Comma 36 2" xfId="981"/>
    <cellStyle name="Comma 360" xfId="982"/>
    <cellStyle name="Comma 361" xfId="983"/>
    <cellStyle name="Comma 362" xfId="984"/>
    <cellStyle name="Comma 363" xfId="985"/>
    <cellStyle name="Comma 363 2" xfId="986"/>
    <cellStyle name="Comma 364" xfId="987"/>
    <cellStyle name="Comma 365" xfId="988"/>
    <cellStyle name="Comma 366" xfId="989"/>
    <cellStyle name="Comma 367" xfId="990"/>
    <cellStyle name="Comma 368" xfId="991"/>
    <cellStyle name="Comma 369" xfId="992"/>
    <cellStyle name="Comma 37" xfId="993"/>
    <cellStyle name="Comma 37 2" xfId="994"/>
    <cellStyle name="Comma 370" xfId="995"/>
    <cellStyle name="Comma 371" xfId="996"/>
    <cellStyle name="Comma 372" xfId="997"/>
    <cellStyle name="Comma 372 2" xfId="998"/>
    <cellStyle name="Comma 373" xfId="999"/>
    <cellStyle name="Comma 373 2" xfId="1000"/>
    <cellStyle name="Comma 374" xfId="1001"/>
    <cellStyle name="Comma 375" xfId="1002"/>
    <cellStyle name="Comma 376" xfId="1003"/>
    <cellStyle name="Comma 377" xfId="1004"/>
    <cellStyle name="Comma 378" xfId="1005"/>
    <cellStyle name="Comma 379" xfId="1006"/>
    <cellStyle name="Comma 38" xfId="1007"/>
    <cellStyle name="Comma 38 2" xfId="1008"/>
    <cellStyle name="Comma 38 3" xfId="1009"/>
    <cellStyle name="Comma 380" xfId="1010"/>
    <cellStyle name="Comma 381" xfId="1011"/>
    <cellStyle name="Comma 382" xfId="1012"/>
    <cellStyle name="Comma 383" xfId="1013"/>
    <cellStyle name="Comma 384" xfId="1014"/>
    <cellStyle name="Comma 385" xfId="1015"/>
    <cellStyle name="Comma 385 2" xfId="1016"/>
    <cellStyle name="Comma 386" xfId="1017"/>
    <cellStyle name="Comma 386 2" xfId="1018"/>
    <cellStyle name="Comma 387" xfId="1019"/>
    <cellStyle name="Comma 387 2" xfId="1020"/>
    <cellStyle name="Comma 388" xfId="1021"/>
    <cellStyle name="Comma 388 2" xfId="1022"/>
    <cellStyle name="Comma 389" xfId="1023"/>
    <cellStyle name="Comma 389 2" xfId="1024"/>
    <cellStyle name="Comma 39" xfId="1025"/>
    <cellStyle name="Comma 39 2" xfId="1026"/>
    <cellStyle name="Comma 39 3" xfId="1027"/>
    <cellStyle name="Comma 390" xfId="1028"/>
    <cellStyle name="Comma 391" xfId="1029"/>
    <cellStyle name="Comma 391 2" xfId="1030"/>
    <cellStyle name="Comma 392" xfId="1031"/>
    <cellStyle name="Comma 393" xfId="1032"/>
    <cellStyle name="Comma 393 2" xfId="1033"/>
    <cellStyle name="Comma 394" xfId="1034"/>
    <cellStyle name="Comma 394 2" xfId="1035"/>
    <cellStyle name="Comma 395" xfId="1036"/>
    <cellStyle name="Comma 395 2" xfId="1037"/>
    <cellStyle name="Comma 396" xfId="1038"/>
    <cellStyle name="Comma 396 2" xfId="1039"/>
    <cellStyle name="Comma 397" xfId="1040"/>
    <cellStyle name="Comma 397 2" xfId="1041"/>
    <cellStyle name="Comma 398" xfId="1042"/>
    <cellStyle name="Comma 398 2" xfId="1043"/>
    <cellStyle name="Comma 399" xfId="1044"/>
    <cellStyle name="Comma 4" xfId="16"/>
    <cellStyle name="Comma 4 2" xfId="1045"/>
    <cellStyle name="Comma 4 2 2" xfId="1046"/>
    <cellStyle name="Comma 4 2 3" xfId="1047"/>
    <cellStyle name="Comma 4 3" xfId="1048"/>
    <cellStyle name="Comma 4 4" xfId="1049"/>
    <cellStyle name="Comma 4 5" xfId="1050"/>
    <cellStyle name="Comma 4 6" xfId="1051"/>
    <cellStyle name="Comma 4 7" xfId="1052"/>
    <cellStyle name="Comma 40" xfId="1053"/>
    <cellStyle name="Comma 40 2" xfId="1054"/>
    <cellStyle name="Comma 40 3" xfId="1055"/>
    <cellStyle name="Comma 400" xfId="1056"/>
    <cellStyle name="Comma 400 2" xfId="1057"/>
    <cellStyle name="Comma 401" xfId="1058"/>
    <cellStyle name="Comma 401 2" xfId="1059"/>
    <cellStyle name="Comma 402" xfId="1060"/>
    <cellStyle name="Comma 402 2" xfId="1061"/>
    <cellStyle name="Comma 403" xfId="1062"/>
    <cellStyle name="Comma 404" xfId="1063"/>
    <cellStyle name="Comma 405" xfId="1064"/>
    <cellStyle name="Comma 405 2" xfId="1065"/>
    <cellStyle name="Comma 406" xfId="1066"/>
    <cellStyle name="Comma 407" xfId="1067"/>
    <cellStyle name="Comma 407 2" xfId="1068"/>
    <cellStyle name="Comma 408" xfId="1069"/>
    <cellStyle name="Comma 409" xfId="1070"/>
    <cellStyle name="Comma 41" xfId="1071"/>
    <cellStyle name="Comma 41 2" xfId="1072"/>
    <cellStyle name="Comma 410" xfId="1073"/>
    <cellStyle name="Comma 411" xfId="1074"/>
    <cellStyle name="Comma 411 2" xfId="1075"/>
    <cellStyle name="Comma 412" xfId="1076"/>
    <cellStyle name="Comma 412 2" xfId="1077"/>
    <cellStyle name="Comma 413" xfId="1078"/>
    <cellStyle name="Comma 413 2" xfId="1079"/>
    <cellStyle name="Comma 414" xfId="1080"/>
    <cellStyle name="Comma 415" xfId="1081"/>
    <cellStyle name="Comma 415 2" xfId="1082"/>
    <cellStyle name="Comma 416" xfId="1083"/>
    <cellStyle name="Comma 417" xfId="1084"/>
    <cellStyle name="Comma 417 2" xfId="1085"/>
    <cellStyle name="Comma 418" xfId="1086"/>
    <cellStyle name="Comma 418 2" xfId="1087"/>
    <cellStyle name="Comma 419" xfId="1088"/>
    <cellStyle name="Comma 419 2" xfId="1089"/>
    <cellStyle name="Comma 42" xfId="1090"/>
    <cellStyle name="Comma 42 2" xfId="1091"/>
    <cellStyle name="Comma 420" xfId="1092"/>
    <cellStyle name="Comma 420 2" xfId="1093"/>
    <cellStyle name="Comma 421" xfId="1094"/>
    <cellStyle name="Comma 421 2" xfId="1095"/>
    <cellStyle name="Comma 422" xfId="1096"/>
    <cellStyle name="Comma 422 2" xfId="1097"/>
    <cellStyle name="Comma 423" xfId="1098"/>
    <cellStyle name="Comma 423 2" xfId="1099"/>
    <cellStyle name="Comma 424" xfId="1100"/>
    <cellStyle name="Comma 424 2" xfId="1101"/>
    <cellStyle name="Comma 425" xfId="1102"/>
    <cellStyle name="Comma 425 2" xfId="1103"/>
    <cellStyle name="Comma 426" xfId="1104"/>
    <cellStyle name="Comma 426 2" xfId="1105"/>
    <cellStyle name="Comma 427" xfId="1106"/>
    <cellStyle name="Comma 428" xfId="1107"/>
    <cellStyle name="Comma 428 2" xfId="1108"/>
    <cellStyle name="Comma 429" xfId="1109"/>
    <cellStyle name="Comma 429 2" xfId="1110"/>
    <cellStyle name="Comma 43" xfId="1111"/>
    <cellStyle name="Comma 43 2" xfId="1112"/>
    <cellStyle name="Comma 43 3" xfId="1113"/>
    <cellStyle name="Comma 430" xfId="1114"/>
    <cellStyle name="Comma 431" xfId="1115"/>
    <cellStyle name="Comma 432" xfId="1116"/>
    <cellStyle name="Comma 433" xfId="1117"/>
    <cellStyle name="Comma 434" xfId="1118"/>
    <cellStyle name="Comma 435" xfId="1119"/>
    <cellStyle name="Comma 436" xfId="1120"/>
    <cellStyle name="Comma 437" xfId="1121"/>
    <cellStyle name="Comma 438" xfId="1122"/>
    <cellStyle name="Comma 439" xfId="1123"/>
    <cellStyle name="Comma 439 2" xfId="1124"/>
    <cellStyle name="Comma 44" xfId="1125"/>
    <cellStyle name="Comma 44 2" xfId="1126"/>
    <cellStyle name="Comma 44 3" xfId="1127"/>
    <cellStyle name="Comma 440" xfId="1128"/>
    <cellStyle name="Comma 441" xfId="1129"/>
    <cellStyle name="Comma 441 2" xfId="1130"/>
    <cellStyle name="Comma 442" xfId="1131"/>
    <cellStyle name="Comma 442 2" xfId="1132"/>
    <cellStyle name="Comma 443" xfId="1133"/>
    <cellStyle name="Comma 443 2" xfId="1134"/>
    <cellStyle name="Comma 444" xfId="1135"/>
    <cellStyle name="Comma 444 2" xfId="1136"/>
    <cellStyle name="Comma 445" xfId="1137"/>
    <cellStyle name="Comma 446" xfId="1138"/>
    <cellStyle name="Comma 446 2" xfId="1139"/>
    <cellStyle name="Comma 447" xfId="1140"/>
    <cellStyle name="Comma 448" xfId="1141"/>
    <cellStyle name="Comma 448 2" xfId="1142"/>
    <cellStyle name="Comma 449" xfId="1143"/>
    <cellStyle name="Comma 449 2" xfId="1144"/>
    <cellStyle name="Comma 45" xfId="1145"/>
    <cellStyle name="Comma 45 2" xfId="1146"/>
    <cellStyle name="Comma 45 3" xfId="1147"/>
    <cellStyle name="Comma 450" xfId="1148"/>
    <cellStyle name="Comma 451" xfId="1149"/>
    <cellStyle name="Comma 452" xfId="1150"/>
    <cellStyle name="Comma 453" xfId="1151"/>
    <cellStyle name="Comma 454" xfId="1152"/>
    <cellStyle name="Comma 455" xfId="1153"/>
    <cellStyle name="Comma 456" xfId="1154"/>
    <cellStyle name="Comma 457" xfId="1155"/>
    <cellStyle name="Comma 458" xfId="1156"/>
    <cellStyle name="Comma 459" xfId="1157"/>
    <cellStyle name="Comma 46" xfId="1158"/>
    <cellStyle name="Comma 46 2" xfId="1159"/>
    <cellStyle name="Comma 46 3" xfId="1160"/>
    <cellStyle name="Comma 460" xfId="1161"/>
    <cellStyle name="Comma 461" xfId="1162"/>
    <cellStyle name="Comma 462" xfId="1163"/>
    <cellStyle name="Comma 463" xfId="1164"/>
    <cellStyle name="Comma 464" xfId="1165"/>
    <cellStyle name="Comma 47" xfId="1166"/>
    <cellStyle name="Comma 47 2" xfId="1167"/>
    <cellStyle name="Comma 47 3" xfId="1168"/>
    <cellStyle name="Comma 48" xfId="1169"/>
    <cellStyle name="Comma 48 2" xfId="1170"/>
    <cellStyle name="Comma 48 3" xfId="1171"/>
    <cellStyle name="Comma 49" xfId="1172"/>
    <cellStyle name="Comma 49 2" xfId="1173"/>
    <cellStyle name="Comma 49 3" xfId="1174"/>
    <cellStyle name="Comma 5" xfId="17"/>
    <cellStyle name="Comma 5 2" xfId="1175"/>
    <cellStyle name="Comma 5 3" xfId="1176"/>
    <cellStyle name="Comma 5 4" xfId="1177"/>
    <cellStyle name="Comma 5 5" xfId="1178"/>
    <cellStyle name="Comma 50" xfId="1179"/>
    <cellStyle name="Comma 50 2" xfId="1180"/>
    <cellStyle name="Comma 50 3" xfId="1181"/>
    <cellStyle name="Comma 51" xfId="1182"/>
    <cellStyle name="Comma 51 2" xfId="1183"/>
    <cellStyle name="Comma 51 3" xfId="1184"/>
    <cellStyle name="Comma 52" xfId="1185"/>
    <cellStyle name="Comma 52 2" xfId="1186"/>
    <cellStyle name="Comma 52 3" xfId="1187"/>
    <cellStyle name="Comma 53" xfId="1188"/>
    <cellStyle name="Comma 53 2" xfId="1189"/>
    <cellStyle name="Comma 54" xfId="1190"/>
    <cellStyle name="Comma 54 2" xfId="1191"/>
    <cellStyle name="Comma 55" xfId="1192"/>
    <cellStyle name="Comma 55 2" xfId="1193"/>
    <cellStyle name="Comma 55 3" xfId="1194"/>
    <cellStyle name="Comma 56" xfId="1195"/>
    <cellStyle name="Comma 56 2" xfId="1196"/>
    <cellStyle name="Comma 56 3" xfId="1197"/>
    <cellStyle name="Comma 57" xfId="1198"/>
    <cellStyle name="Comma 57 2" xfId="1199"/>
    <cellStyle name="Comma 57 3" xfId="1200"/>
    <cellStyle name="Comma 58" xfId="1201"/>
    <cellStyle name="Comma 58 2" xfId="1202"/>
    <cellStyle name="Comma 59" xfId="1203"/>
    <cellStyle name="Comma 6" xfId="1204"/>
    <cellStyle name="Comma 6 2" xfId="1205"/>
    <cellStyle name="Comma 6 3" xfId="1206"/>
    <cellStyle name="Comma 6 4" xfId="1207"/>
    <cellStyle name="Comma 60" xfId="1208"/>
    <cellStyle name="Comma 61" xfId="1209"/>
    <cellStyle name="Comma 62" xfId="1210"/>
    <cellStyle name="Comma 63" xfId="1211"/>
    <cellStyle name="Comma 64" xfId="1212"/>
    <cellStyle name="Comma 64 2" xfId="1213"/>
    <cellStyle name="Comma 65" xfId="1214"/>
    <cellStyle name="Comma 66" xfId="1215"/>
    <cellStyle name="Comma 66 2" xfId="1216"/>
    <cellStyle name="Comma 67" xfId="1217"/>
    <cellStyle name="Comma 68" xfId="1218"/>
    <cellStyle name="Comma 68 2" xfId="1219"/>
    <cellStyle name="Comma 69" xfId="1220"/>
    <cellStyle name="Comma 69 2" xfId="1221"/>
    <cellStyle name="Comma 7" xfId="1222"/>
    <cellStyle name="Comma 7 2" xfId="1223"/>
    <cellStyle name="Comma 7 3" xfId="1224"/>
    <cellStyle name="Comma 7 4" xfId="1225"/>
    <cellStyle name="Comma 70" xfId="1226"/>
    <cellStyle name="Comma 70 2" xfId="1227"/>
    <cellStyle name="Comma 71" xfId="1228"/>
    <cellStyle name="Comma 71 2" xfId="1229"/>
    <cellStyle name="Comma 72" xfId="1230"/>
    <cellStyle name="Comma 72 2" xfId="1231"/>
    <cellStyle name="Comma 73" xfId="1232"/>
    <cellStyle name="Comma 74" xfId="1233"/>
    <cellStyle name="Comma 74 2" xfId="1234"/>
    <cellStyle name="Comma 75" xfId="1235"/>
    <cellStyle name="Comma 75 2" xfId="1236"/>
    <cellStyle name="Comma 76" xfId="1237"/>
    <cellStyle name="Comma 76 2" xfId="1238"/>
    <cellStyle name="Comma 77" xfId="1239"/>
    <cellStyle name="Comma 78" xfId="1240"/>
    <cellStyle name="Comma 79" xfId="1241"/>
    <cellStyle name="Comma 8" xfId="1242"/>
    <cellStyle name="Comma 8 2" xfId="1243"/>
    <cellStyle name="Comma 8 3" xfId="1244"/>
    <cellStyle name="Comma 80" xfId="1245"/>
    <cellStyle name="Comma 81" xfId="1246"/>
    <cellStyle name="Comma 82" xfId="1247"/>
    <cellStyle name="Comma 83" xfId="1248"/>
    <cellStyle name="Comma 83 2" xfId="1249"/>
    <cellStyle name="Comma 84" xfId="1250"/>
    <cellStyle name="Comma 84 2" xfId="1251"/>
    <cellStyle name="Comma 85" xfId="1252"/>
    <cellStyle name="Comma 85 2" xfId="1253"/>
    <cellStyle name="Comma 86" xfId="1254"/>
    <cellStyle name="Comma 86 2" xfId="1255"/>
    <cellStyle name="Comma 87" xfId="1256"/>
    <cellStyle name="Comma 88" xfId="1257"/>
    <cellStyle name="Comma 89" xfId="1258"/>
    <cellStyle name="Comma 9" xfId="1259"/>
    <cellStyle name="Comma 9 2" xfId="1260"/>
    <cellStyle name="Comma 9 2 2" xfId="1261"/>
    <cellStyle name="Comma 9 3" xfId="1262"/>
    <cellStyle name="Comma 9 4" xfId="1263"/>
    <cellStyle name="Comma 90" xfId="1264"/>
    <cellStyle name="Comma 91" xfId="1265"/>
    <cellStyle name="Comma 91 2" xfId="1266"/>
    <cellStyle name="Comma 92" xfId="1267"/>
    <cellStyle name="Comma 93" xfId="1268"/>
    <cellStyle name="Comma 94" xfId="1269"/>
    <cellStyle name="Comma 95" xfId="1270"/>
    <cellStyle name="Comma 96" xfId="1271"/>
    <cellStyle name="Comma 97" xfId="1272"/>
    <cellStyle name="Comma 98" xfId="1273"/>
    <cellStyle name="Comma 99" xfId="1274"/>
    <cellStyle name="Currency [0] 2" xfId="1275"/>
    <cellStyle name="Currency [0] 2 2" xfId="1276"/>
    <cellStyle name="Currency 2" xfId="18"/>
    <cellStyle name="Euro" xfId="19"/>
    <cellStyle name="Explanatory Text 2" xfId="1277"/>
    <cellStyle name="Explanatory Text 2 2" xfId="1278"/>
    <cellStyle name="Explanatory Text 2 3" xfId="1279"/>
    <cellStyle name="Explanatory Text 3" xfId="1280"/>
    <cellStyle name="Explanatory Text 3 2" xfId="1281"/>
    <cellStyle name="Explanatory Text 3 3" xfId="1282"/>
    <cellStyle name="Explanatory Text 4" xfId="1283"/>
    <cellStyle name="Explanatory Text 4 2" xfId="1284"/>
    <cellStyle name="Explanatory Text 5" xfId="1285"/>
    <cellStyle name="Explanatory Text 6" xfId="1286"/>
    <cellStyle name="Explanatory Text 7" xfId="1287"/>
    <cellStyle name="Explanatory Text 8" xfId="1288"/>
    <cellStyle name="Good 2" xfId="1289"/>
    <cellStyle name="Good 2 2" xfId="1290"/>
    <cellStyle name="Good 2 3" xfId="1291"/>
    <cellStyle name="Good 2 4" xfId="1292"/>
    <cellStyle name="Good 3" xfId="1293"/>
    <cellStyle name="Good 3 2" xfId="1294"/>
    <cellStyle name="Good 3 3" xfId="1295"/>
    <cellStyle name="Good 3 4" xfId="1296"/>
    <cellStyle name="Good 4" xfId="1297"/>
    <cellStyle name="Good 4 2" xfId="1298"/>
    <cellStyle name="Good 5" xfId="1299"/>
    <cellStyle name="Good 6" xfId="1300"/>
    <cellStyle name="Good 7" xfId="1301"/>
    <cellStyle name="Good 8" xfId="1302"/>
    <cellStyle name="Heading 1 2" xfId="1303"/>
    <cellStyle name="Heading 1 2 2" xfId="1304"/>
    <cellStyle name="Heading 1 2 3" xfId="1305"/>
    <cellStyle name="Heading 1 3" xfId="1306"/>
    <cellStyle name="Heading 1 3 2" xfId="1307"/>
    <cellStyle name="Heading 1 3 3" xfId="1308"/>
    <cellStyle name="Heading 1 4" xfId="1309"/>
    <cellStyle name="Heading 1 4 2" xfId="1310"/>
    <cellStyle name="Heading 1 5" xfId="1311"/>
    <cellStyle name="Heading 1 6" xfId="1312"/>
    <cellStyle name="Heading 1 7" xfId="1313"/>
    <cellStyle name="Heading 1 8" xfId="1314"/>
    <cellStyle name="Heading 1 9" xfId="1315"/>
    <cellStyle name="Heading 2 2" xfId="1316"/>
    <cellStyle name="Heading 2 2 2" xfId="1317"/>
    <cellStyle name="Heading 2 2 3" xfId="1318"/>
    <cellStyle name="Heading 2 3" xfId="1319"/>
    <cellStyle name="Heading 2 3 2" xfId="1320"/>
    <cellStyle name="Heading 2 3 3" xfId="1321"/>
    <cellStyle name="Heading 2 4" xfId="1322"/>
    <cellStyle name="Heading 2 4 2" xfId="1323"/>
    <cellStyle name="Heading 2 5" xfId="1324"/>
    <cellStyle name="Heading 2 6" xfId="1325"/>
    <cellStyle name="Heading 2 7" xfId="1326"/>
    <cellStyle name="Heading 2 8" xfId="1327"/>
    <cellStyle name="Heading 2 9" xfId="1328"/>
    <cellStyle name="Heading 3 2" xfId="1329"/>
    <cellStyle name="Heading 3 2 2" xfId="1330"/>
    <cellStyle name="Heading 3 2 3" xfId="1331"/>
    <cellStyle name="Heading 3 3" xfId="1332"/>
    <cellStyle name="Heading 3 3 2" xfId="1333"/>
    <cellStyle name="Heading 3 3 3" xfId="1334"/>
    <cellStyle name="Heading 3 4" xfId="1335"/>
    <cellStyle name="Heading 3 4 2" xfId="1336"/>
    <cellStyle name="Heading 3 5" xfId="1337"/>
    <cellStyle name="Heading 3 6" xfId="1338"/>
    <cellStyle name="Heading 3 7" xfId="1339"/>
    <cellStyle name="Heading 3 8" xfId="1340"/>
    <cellStyle name="Heading 3 9" xfId="1341"/>
    <cellStyle name="Heading 4 2" xfId="1342"/>
    <cellStyle name="Heading 4 2 2" xfId="1343"/>
    <cellStyle name="Heading 4 2 3" xfId="1344"/>
    <cellStyle name="Heading 4 3" xfId="1345"/>
    <cellStyle name="Heading 4 3 2" xfId="1346"/>
    <cellStyle name="Heading 4 3 3" xfId="1347"/>
    <cellStyle name="Heading 4 4" xfId="1348"/>
    <cellStyle name="Heading 4 4 2" xfId="1349"/>
    <cellStyle name="Heading 4 5" xfId="1350"/>
    <cellStyle name="Heading 4 6" xfId="1351"/>
    <cellStyle name="Heading 4 7" xfId="1352"/>
    <cellStyle name="Heading 4 8" xfId="1353"/>
    <cellStyle name="Heading 4 9" xfId="1354"/>
    <cellStyle name="Hyperlink 10" xfId="1355"/>
    <cellStyle name="Hyperlink 100" xfId="1356"/>
    <cellStyle name="Hyperlink 101" xfId="1357"/>
    <cellStyle name="Hyperlink 102" xfId="1358"/>
    <cellStyle name="Hyperlink 103" xfId="1359"/>
    <cellStyle name="Hyperlink 104" xfId="1360"/>
    <cellStyle name="Hyperlink 105" xfId="1361"/>
    <cellStyle name="Hyperlink 106" xfId="1362"/>
    <cellStyle name="Hyperlink 107" xfId="1363"/>
    <cellStyle name="Hyperlink 108" xfId="1364"/>
    <cellStyle name="Hyperlink 109" xfId="1365"/>
    <cellStyle name="Hyperlink 11" xfId="1366"/>
    <cellStyle name="Hyperlink 110" xfId="1367"/>
    <cellStyle name="Hyperlink 111" xfId="1368"/>
    <cellStyle name="Hyperlink 112" xfId="1369"/>
    <cellStyle name="Hyperlink 113" xfId="1370"/>
    <cellStyle name="Hyperlink 114" xfId="1371"/>
    <cellStyle name="Hyperlink 115" xfId="1372"/>
    <cellStyle name="Hyperlink 116" xfId="1373"/>
    <cellStyle name="Hyperlink 117" xfId="1374"/>
    <cellStyle name="Hyperlink 118" xfId="1375"/>
    <cellStyle name="Hyperlink 119" xfId="1376"/>
    <cellStyle name="Hyperlink 12" xfId="1377"/>
    <cellStyle name="Hyperlink 120" xfId="1378"/>
    <cellStyle name="Hyperlink 121" xfId="1379"/>
    <cellStyle name="Hyperlink 122" xfId="1380"/>
    <cellStyle name="Hyperlink 123" xfId="1381"/>
    <cellStyle name="Hyperlink 124" xfId="1382"/>
    <cellStyle name="Hyperlink 125" xfId="1383"/>
    <cellStyle name="Hyperlink 126" xfId="1384"/>
    <cellStyle name="Hyperlink 127" xfId="1385"/>
    <cellStyle name="Hyperlink 128" xfId="1386"/>
    <cellStyle name="Hyperlink 129" xfId="1387"/>
    <cellStyle name="Hyperlink 13" xfId="1388"/>
    <cellStyle name="Hyperlink 130" xfId="1389"/>
    <cellStyle name="Hyperlink 131" xfId="1390"/>
    <cellStyle name="Hyperlink 132" xfId="1391"/>
    <cellStyle name="Hyperlink 133" xfId="1392"/>
    <cellStyle name="Hyperlink 134" xfId="1393"/>
    <cellStyle name="Hyperlink 135" xfId="1394"/>
    <cellStyle name="Hyperlink 136" xfId="1395"/>
    <cellStyle name="Hyperlink 137" xfId="1396"/>
    <cellStyle name="Hyperlink 138" xfId="1397"/>
    <cellStyle name="Hyperlink 139" xfId="1398"/>
    <cellStyle name="Hyperlink 14" xfId="1399"/>
    <cellStyle name="Hyperlink 140" xfId="1400"/>
    <cellStyle name="Hyperlink 141" xfId="1401"/>
    <cellStyle name="Hyperlink 142" xfId="1402"/>
    <cellStyle name="Hyperlink 143" xfId="1403"/>
    <cellStyle name="Hyperlink 144" xfId="1404"/>
    <cellStyle name="Hyperlink 145" xfId="1405"/>
    <cellStyle name="Hyperlink 146" xfId="1406"/>
    <cellStyle name="Hyperlink 147" xfId="1407"/>
    <cellStyle name="Hyperlink 148" xfId="1408"/>
    <cellStyle name="Hyperlink 149" xfId="1409"/>
    <cellStyle name="Hyperlink 15" xfId="1410"/>
    <cellStyle name="Hyperlink 150" xfId="1411"/>
    <cellStyle name="Hyperlink 151" xfId="1412"/>
    <cellStyle name="Hyperlink 152" xfId="1413"/>
    <cellStyle name="Hyperlink 153" xfId="1414"/>
    <cellStyle name="Hyperlink 154" xfId="1415"/>
    <cellStyle name="Hyperlink 155" xfId="1416"/>
    <cellStyle name="Hyperlink 156" xfId="1417"/>
    <cellStyle name="Hyperlink 157" xfId="1418"/>
    <cellStyle name="Hyperlink 158" xfId="1419"/>
    <cellStyle name="Hyperlink 159" xfId="1420"/>
    <cellStyle name="Hyperlink 16" xfId="1421"/>
    <cellStyle name="Hyperlink 160" xfId="1422"/>
    <cellStyle name="Hyperlink 161" xfId="1423"/>
    <cellStyle name="Hyperlink 162" xfId="1424"/>
    <cellStyle name="Hyperlink 163" xfId="1425"/>
    <cellStyle name="Hyperlink 164" xfId="1426"/>
    <cellStyle name="Hyperlink 165" xfId="1427"/>
    <cellStyle name="Hyperlink 166" xfId="1428"/>
    <cellStyle name="Hyperlink 167" xfId="1429"/>
    <cellStyle name="Hyperlink 168" xfId="1430"/>
    <cellStyle name="Hyperlink 169" xfId="1431"/>
    <cellStyle name="Hyperlink 17" xfId="1432"/>
    <cellStyle name="Hyperlink 170" xfId="1433"/>
    <cellStyle name="Hyperlink 171" xfId="1434"/>
    <cellStyle name="Hyperlink 172" xfId="1435"/>
    <cellStyle name="Hyperlink 173" xfId="1436"/>
    <cellStyle name="Hyperlink 174" xfId="1437"/>
    <cellStyle name="Hyperlink 175" xfId="1438"/>
    <cellStyle name="Hyperlink 176" xfId="1439"/>
    <cellStyle name="Hyperlink 177" xfId="1440"/>
    <cellStyle name="Hyperlink 178" xfId="1441"/>
    <cellStyle name="Hyperlink 179" xfId="1442"/>
    <cellStyle name="Hyperlink 18" xfId="1443"/>
    <cellStyle name="Hyperlink 180" xfId="1444"/>
    <cellStyle name="Hyperlink 181" xfId="1445"/>
    <cellStyle name="Hyperlink 182" xfId="1446"/>
    <cellStyle name="Hyperlink 183" xfId="1447"/>
    <cellStyle name="Hyperlink 184" xfId="1448"/>
    <cellStyle name="Hyperlink 185" xfId="1449"/>
    <cellStyle name="Hyperlink 186" xfId="1450"/>
    <cellStyle name="Hyperlink 187" xfId="1451"/>
    <cellStyle name="Hyperlink 188" xfId="1452"/>
    <cellStyle name="Hyperlink 189" xfId="1453"/>
    <cellStyle name="Hyperlink 19" xfId="1454"/>
    <cellStyle name="Hyperlink 190" xfId="1455"/>
    <cellStyle name="Hyperlink 191" xfId="1456"/>
    <cellStyle name="Hyperlink 192" xfId="1457"/>
    <cellStyle name="Hyperlink 193" xfId="1458"/>
    <cellStyle name="Hyperlink 194" xfId="1459"/>
    <cellStyle name="Hyperlink 195" xfId="1460"/>
    <cellStyle name="Hyperlink 196" xfId="1461"/>
    <cellStyle name="Hyperlink 197" xfId="1462"/>
    <cellStyle name="Hyperlink 198" xfId="1463"/>
    <cellStyle name="Hyperlink 199" xfId="1464"/>
    <cellStyle name="Hyperlink 2" xfId="20"/>
    <cellStyle name="Hyperlink 2 2" xfId="1465"/>
    <cellStyle name="Hyperlink 20" xfId="1466"/>
    <cellStyle name="Hyperlink 200" xfId="1467"/>
    <cellStyle name="Hyperlink 201" xfId="1468"/>
    <cellStyle name="Hyperlink 202" xfId="1469"/>
    <cellStyle name="Hyperlink 203" xfId="1470"/>
    <cellStyle name="Hyperlink 204" xfId="1471"/>
    <cellStyle name="Hyperlink 205" xfId="1472"/>
    <cellStyle name="Hyperlink 206" xfId="1473"/>
    <cellStyle name="Hyperlink 207" xfId="1474"/>
    <cellStyle name="Hyperlink 208" xfId="1475"/>
    <cellStyle name="Hyperlink 209" xfId="1476"/>
    <cellStyle name="Hyperlink 21" xfId="1477"/>
    <cellStyle name="Hyperlink 210" xfId="1478"/>
    <cellStyle name="Hyperlink 211" xfId="1479"/>
    <cellStyle name="Hyperlink 212" xfId="1480"/>
    <cellStyle name="Hyperlink 213" xfId="1481"/>
    <cellStyle name="Hyperlink 214" xfId="1482"/>
    <cellStyle name="Hyperlink 215" xfId="1483"/>
    <cellStyle name="Hyperlink 216" xfId="1484"/>
    <cellStyle name="Hyperlink 217" xfId="1485"/>
    <cellStyle name="Hyperlink 218" xfId="1486"/>
    <cellStyle name="Hyperlink 219" xfId="1487"/>
    <cellStyle name="Hyperlink 22" xfId="1488"/>
    <cellStyle name="Hyperlink 220" xfId="1489"/>
    <cellStyle name="Hyperlink 221" xfId="1490"/>
    <cellStyle name="Hyperlink 23" xfId="1491"/>
    <cellStyle name="Hyperlink 24" xfId="1492"/>
    <cellStyle name="Hyperlink 25" xfId="1493"/>
    <cellStyle name="Hyperlink 26" xfId="1494"/>
    <cellStyle name="Hyperlink 27" xfId="1495"/>
    <cellStyle name="Hyperlink 28" xfId="1496"/>
    <cellStyle name="Hyperlink 29" xfId="1497"/>
    <cellStyle name="Hyperlink 3" xfId="21"/>
    <cellStyle name="Hyperlink 30" xfId="1498"/>
    <cellStyle name="Hyperlink 31" xfId="1499"/>
    <cellStyle name="Hyperlink 32" xfId="1500"/>
    <cellStyle name="Hyperlink 33" xfId="1501"/>
    <cellStyle name="Hyperlink 34" xfId="1502"/>
    <cellStyle name="Hyperlink 35" xfId="1503"/>
    <cellStyle name="Hyperlink 36" xfId="1504"/>
    <cellStyle name="Hyperlink 37" xfId="1505"/>
    <cellStyle name="Hyperlink 38" xfId="1506"/>
    <cellStyle name="Hyperlink 39" xfId="1507"/>
    <cellStyle name="Hyperlink 4" xfId="1508"/>
    <cellStyle name="Hyperlink 40" xfId="1509"/>
    <cellStyle name="Hyperlink 41" xfId="1510"/>
    <cellStyle name="Hyperlink 42" xfId="1511"/>
    <cellStyle name="Hyperlink 43" xfId="1512"/>
    <cellStyle name="Hyperlink 44" xfId="1513"/>
    <cellStyle name="Hyperlink 45" xfId="1514"/>
    <cellStyle name="Hyperlink 46" xfId="1515"/>
    <cellStyle name="Hyperlink 47" xfId="1516"/>
    <cellStyle name="Hyperlink 48" xfId="1517"/>
    <cellStyle name="Hyperlink 49" xfId="1518"/>
    <cellStyle name="Hyperlink 5" xfId="1519"/>
    <cellStyle name="Hyperlink 50" xfId="1520"/>
    <cellStyle name="Hyperlink 51" xfId="1521"/>
    <cellStyle name="Hyperlink 52" xfId="1522"/>
    <cellStyle name="Hyperlink 53" xfId="1523"/>
    <cellStyle name="Hyperlink 54" xfId="1524"/>
    <cellStyle name="Hyperlink 55" xfId="1525"/>
    <cellStyle name="Hyperlink 56" xfId="1526"/>
    <cellStyle name="Hyperlink 57" xfId="1527"/>
    <cellStyle name="Hyperlink 58" xfId="1528"/>
    <cellStyle name="Hyperlink 59" xfId="1529"/>
    <cellStyle name="Hyperlink 6" xfId="1530"/>
    <cellStyle name="Hyperlink 60" xfId="1531"/>
    <cellStyle name="Hyperlink 61" xfId="1532"/>
    <cellStyle name="Hyperlink 62" xfId="1533"/>
    <cellStyle name="Hyperlink 63" xfId="1534"/>
    <cellStyle name="Hyperlink 64" xfId="1535"/>
    <cellStyle name="Hyperlink 65" xfId="1536"/>
    <cellStyle name="Hyperlink 66" xfId="1537"/>
    <cellStyle name="Hyperlink 67" xfId="1538"/>
    <cellStyle name="Hyperlink 68" xfId="1539"/>
    <cellStyle name="Hyperlink 69" xfId="1540"/>
    <cellStyle name="Hyperlink 7" xfId="1541"/>
    <cellStyle name="Hyperlink 70" xfId="1542"/>
    <cellStyle name="Hyperlink 71" xfId="1543"/>
    <cellStyle name="Hyperlink 72" xfId="1544"/>
    <cellStyle name="Hyperlink 73" xfId="1545"/>
    <cellStyle name="Hyperlink 74" xfId="1546"/>
    <cellStyle name="Hyperlink 75" xfId="1547"/>
    <cellStyle name="Hyperlink 76" xfId="1548"/>
    <cellStyle name="Hyperlink 77" xfId="1549"/>
    <cellStyle name="Hyperlink 78" xfId="1550"/>
    <cellStyle name="Hyperlink 79" xfId="1551"/>
    <cellStyle name="Hyperlink 8" xfId="1552"/>
    <cellStyle name="Hyperlink 80" xfId="1553"/>
    <cellStyle name="Hyperlink 81" xfId="1554"/>
    <cellStyle name="Hyperlink 82" xfId="1555"/>
    <cellStyle name="Hyperlink 83" xfId="1556"/>
    <cellStyle name="Hyperlink 84" xfId="1557"/>
    <cellStyle name="Hyperlink 85" xfId="1558"/>
    <cellStyle name="Hyperlink 86" xfId="1559"/>
    <cellStyle name="Hyperlink 87" xfId="1560"/>
    <cellStyle name="Hyperlink 88" xfId="1561"/>
    <cellStyle name="Hyperlink 89" xfId="1562"/>
    <cellStyle name="Hyperlink 9" xfId="1563"/>
    <cellStyle name="Hyperlink 90" xfId="1564"/>
    <cellStyle name="Hyperlink 91" xfId="1565"/>
    <cellStyle name="Hyperlink 92" xfId="1566"/>
    <cellStyle name="Hyperlink 93" xfId="1567"/>
    <cellStyle name="Hyperlink 94" xfId="1568"/>
    <cellStyle name="Hyperlink 95" xfId="1569"/>
    <cellStyle name="Hyperlink 96" xfId="1570"/>
    <cellStyle name="Hyperlink 97" xfId="1571"/>
    <cellStyle name="Hyperlink 98" xfId="1572"/>
    <cellStyle name="Hyperlink 99" xfId="1573"/>
    <cellStyle name="Input 10" xfId="1574"/>
    <cellStyle name="Input 11" xfId="1575"/>
    <cellStyle name="Input 12" xfId="1576"/>
    <cellStyle name="Input 13" xfId="1577"/>
    <cellStyle name="Input 14" xfId="1578"/>
    <cellStyle name="Input 2" xfId="1579"/>
    <cellStyle name="Input 2 2" xfId="1580"/>
    <cellStyle name="Input 2 2 2" xfId="1581"/>
    <cellStyle name="Input 2 3" xfId="1582"/>
    <cellStyle name="Input 2 4" xfId="1583"/>
    <cellStyle name="Input 2 5" xfId="1584"/>
    <cellStyle name="Input 2 6" xfId="1585"/>
    <cellStyle name="Input 3" xfId="1586"/>
    <cellStyle name="Input 3 2" xfId="1587"/>
    <cellStyle name="Input 3 2 2" xfId="1588"/>
    <cellStyle name="Input 3 3" xfId="1589"/>
    <cellStyle name="Input 3 4" xfId="1590"/>
    <cellStyle name="Input 3 5" xfId="1591"/>
    <cellStyle name="Input 3 6" xfId="1592"/>
    <cellStyle name="Input 4" xfId="1593"/>
    <cellStyle name="Input 4 2" xfId="1594"/>
    <cellStyle name="Input 4 2 2" xfId="1595"/>
    <cellStyle name="Input 4 3" xfId="1596"/>
    <cellStyle name="Input 5" xfId="1597"/>
    <cellStyle name="Input 5 2" xfId="1598"/>
    <cellStyle name="Input 6" xfId="1599"/>
    <cellStyle name="Input 7" xfId="1600"/>
    <cellStyle name="Input 8" xfId="1601"/>
    <cellStyle name="Input 9" xfId="1602"/>
    <cellStyle name="Linked Cell 2" xfId="1603"/>
    <cellStyle name="Linked Cell 2 2" xfId="1604"/>
    <cellStyle name="Linked Cell 2 3" xfId="1605"/>
    <cellStyle name="Linked Cell 3" xfId="1606"/>
    <cellStyle name="Linked Cell 3 2" xfId="1607"/>
    <cellStyle name="Linked Cell 3 3" xfId="1608"/>
    <cellStyle name="Linked Cell 4" xfId="1609"/>
    <cellStyle name="Linked Cell 4 2" xfId="1610"/>
    <cellStyle name="Linked Cell 5" xfId="1611"/>
    <cellStyle name="Linked Cell 6" xfId="1612"/>
    <cellStyle name="Linked Cell 7" xfId="1613"/>
    <cellStyle name="Linked Cell 8" xfId="1614"/>
    <cellStyle name="Neutral 2" xfId="1615"/>
    <cellStyle name="Neutral 2 2" xfId="1616"/>
    <cellStyle name="Neutral 2 3" xfId="1617"/>
    <cellStyle name="Neutral 2 4" xfId="1618"/>
    <cellStyle name="Neutral 3" xfId="1619"/>
    <cellStyle name="Neutral 3 2" xfId="1620"/>
    <cellStyle name="Neutral 3 3" xfId="1621"/>
    <cellStyle name="Neutral 3 4" xfId="1622"/>
    <cellStyle name="Neutral 4" xfId="1623"/>
    <cellStyle name="Neutral 4 2" xfId="1624"/>
    <cellStyle name="Neutral 5" xfId="1625"/>
    <cellStyle name="Neutral 6" xfId="1626"/>
    <cellStyle name="Neutral 7" xfId="1627"/>
    <cellStyle name="Neutral 8" xfId="1628"/>
    <cellStyle name="Normal" xfId="0" builtinId="0"/>
    <cellStyle name="Normal 10" xfId="1629"/>
    <cellStyle name="Normal 11" xfId="1630"/>
    <cellStyle name="Normal 11 2" xfId="1631"/>
    <cellStyle name="Normal 11 3" xfId="1632"/>
    <cellStyle name="Normal 12" xfId="1633"/>
    <cellStyle name="Normal 13" xfId="1634"/>
    <cellStyle name="Normal 14" xfId="1635"/>
    <cellStyle name="Normal 15" xfId="1636"/>
    <cellStyle name="Normal 16" xfId="1810"/>
    <cellStyle name="Normal 17" xfId="1637"/>
    <cellStyle name="Normal 18" xfId="1638"/>
    <cellStyle name="Normal 19" xfId="1639"/>
    <cellStyle name="Normal 2" xfId="22"/>
    <cellStyle name="Normal 2 2" xfId="2"/>
    <cellStyle name="Normal 2 2 2" xfId="23"/>
    <cellStyle name="Normal 2 2 2 2" xfId="24"/>
    <cellStyle name="Normal 2 2 3" xfId="1640"/>
    <cellStyle name="Normal 2 2 4" xfId="1816"/>
    <cellStyle name="Normal 2 20" xfId="1641"/>
    <cellStyle name="Normal 2 3" xfId="1642"/>
    <cellStyle name="Normal 2 3 2" xfId="1643"/>
    <cellStyle name="Normal 2 3 2 2" xfId="1644"/>
    <cellStyle name="Normal 2 3 2 3" xfId="1645"/>
    <cellStyle name="Normal 2 3 3" xfId="1646"/>
    <cellStyle name="Normal 2 3 4" xfId="1647"/>
    <cellStyle name="Normal 2 4" xfId="1648"/>
    <cellStyle name="Normal 2 5" xfId="1649"/>
    <cellStyle name="Normal 2 5 2" xfId="1650"/>
    <cellStyle name="Normal 2 6" xfId="1651"/>
    <cellStyle name="Normal 2 6 2" xfId="1652"/>
    <cellStyle name="Normal 2 7" xfId="1653"/>
    <cellStyle name="Normal 2 7 2" xfId="1654"/>
    <cellStyle name="Normal 2 8" xfId="1655"/>
    <cellStyle name="Normal 2 9" xfId="1656"/>
    <cellStyle name="Normal 2_45. RSIA 2008 final" xfId="1657"/>
    <cellStyle name="Normal 20" xfId="1658"/>
    <cellStyle name="Normal 21" xfId="1659"/>
    <cellStyle name="Normal 22" xfId="1660"/>
    <cellStyle name="Normal 23" xfId="1661"/>
    <cellStyle name="Normal 24" xfId="1812"/>
    <cellStyle name="Normal 3" xfId="25"/>
    <cellStyle name="Normal 3 2" xfId="26"/>
    <cellStyle name="Normal 3 2 2" xfId="1662"/>
    <cellStyle name="Normal 3 3" xfId="1663"/>
    <cellStyle name="Normal 3 3 2" xfId="1664"/>
    <cellStyle name="Normal 3 3 3" xfId="1665"/>
    <cellStyle name="Normal 3 4" xfId="1666"/>
    <cellStyle name="Normal 3 5" xfId="1667"/>
    <cellStyle name="Normal 3 5 2" xfId="1668"/>
    <cellStyle name="Normal 3 6" xfId="1669"/>
    <cellStyle name="Normal 3 7" xfId="1670"/>
    <cellStyle name="Normal 3_45. RSIA 2008 final" xfId="1671"/>
    <cellStyle name="Normal 4" xfId="27"/>
    <cellStyle name="Normal 4 2" xfId="33"/>
    <cellStyle name="Normal 4 2 2" xfId="1672"/>
    <cellStyle name="Normal 4 3" xfId="1673"/>
    <cellStyle name="Normal 4 4" xfId="1674"/>
    <cellStyle name="Normal 4 5" xfId="1675"/>
    <cellStyle name="Normal 4_7.Rekap KIB 2007 -2010" xfId="1676"/>
    <cellStyle name="Normal 5" xfId="28"/>
    <cellStyle name="Normal 5 2" xfId="1677"/>
    <cellStyle name="Normal 5 2 2" xfId="1678"/>
    <cellStyle name="Normal 5 3" xfId="1679"/>
    <cellStyle name="Normal 5 3 2" xfId="1680"/>
    <cellStyle name="Normal 5 4" xfId="1681"/>
    <cellStyle name="Normal 5_Sheet2" xfId="1682"/>
    <cellStyle name="Normal 6" xfId="1683"/>
    <cellStyle name="Normal 6 2" xfId="1684"/>
    <cellStyle name="Normal 6 3" xfId="1685"/>
    <cellStyle name="Normal 7" xfId="1686"/>
    <cellStyle name="Normal 7 2" xfId="1687"/>
    <cellStyle name="Normal 7 2 2" xfId="1688"/>
    <cellStyle name="Normal 7 3" xfId="1689"/>
    <cellStyle name="Normal 7 4" xfId="1690"/>
    <cellStyle name="Normal 7 5" xfId="1691"/>
    <cellStyle name="Normal 8" xfId="1692"/>
    <cellStyle name="Normal 80" xfId="1693"/>
    <cellStyle name="Normal 9" xfId="1694"/>
    <cellStyle name="Normal 9 2" xfId="1695"/>
    <cellStyle name="Normal_D. Pariwisata Prov, NAD" xfId="37"/>
    <cellStyle name="Normal_fom baru 3" xfId="36"/>
    <cellStyle name="Note 10" xfId="1696"/>
    <cellStyle name="Note 11" xfId="1697"/>
    <cellStyle name="Note 12" xfId="1698"/>
    <cellStyle name="Note 13" xfId="1699"/>
    <cellStyle name="Note 2" xfId="1700"/>
    <cellStyle name="Note 2 2" xfId="1701"/>
    <cellStyle name="Note 2 2 2" xfId="1702"/>
    <cellStyle name="Note 2 3" xfId="1703"/>
    <cellStyle name="Note 2 4" xfId="1704"/>
    <cellStyle name="Note 2 5" xfId="1705"/>
    <cellStyle name="Note 2 6" xfId="1706"/>
    <cellStyle name="Note 3" xfId="1707"/>
    <cellStyle name="Note 3 2" xfId="1708"/>
    <cellStyle name="Note 3 2 2" xfId="1709"/>
    <cellStyle name="Note 3 3" xfId="1710"/>
    <cellStyle name="Note 3 4" xfId="1711"/>
    <cellStyle name="Note 3 5" xfId="1712"/>
    <cellStyle name="Note 3 6" xfId="1713"/>
    <cellStyle name="Note 4" xfId="1714"/>
    <cellStyle name="Note 4 2" xfId="1715"/>
    <cellStyle name="Note 4 2 2" xfId="1716"/>
    <cellStyle name="Note 4 3" xfId="1717"/>
    <cellStyle name="Note 5" xfId="1718"/>
    <cellStyle name="Note 5 2" xfId="1719"/>
    <cellStyle name="Note 6" xfId="1720"/>
    <cellStyle name="Note 7" xfId="1721"/>
    <cellStyle name="Note 8" xfId="1722"/>
    <cellStyle name="Note 9" xfId="1723"/>
    <cellStyle name="Output 10" xfId="1724"/>
    <cellStyle name="Output 11" xfId="1725"/>
    <cellStyle name="Output 12" xfId="1726"/>
    <cellStyle name="Output 13" xfId="1727"/>
    <cellStyle name="Output 2" xfId="1728"/>
    <cellStyle name="Output 2 2" xfId="1729"/>
    <cellStyle name="Output 2 2 2" xfId="1730"/>
    <cellStyle name="Output 2 3" xfId="1731"/>
    <cellStyle name="Output 2 4" xfId="1732"/>
    <cellStyle name="Output 2 5" xfId="1733"/>
    <cellStyle name="Output 2 6" xfId="1734"/>
    <cellStyle name="Output 3" xfId="1735"/>
    <cellStyle name="Output 3 2" xfId="1736"/>
    <cellStyle name="Output 3 2 2" xfId="1737"/>
    <cellStyle name="Output 3 3" xfId="1738"/>
    <cellStyle name="Output 3 4" xfId="1739"/>
    <cellStyle name="Output 3 5" xfId="1740"/>
    <cellStyle name="Output 3 6" xfId="1741"/>
    <cellStyle name="Output 4" xfId="1742"/>
    <cellStyle name="Output 4 2" xfId="1743"/>
    <cellStyle name="Output 4 2 2" xfId="1744"/>
    <cellStyle name="Output 4 3" xfId="1745"/>
    <cellStyle name="Output 5" xfId="1746"/>
    <cellStyle name="Output 5 2" xfId="1747"/>
    <cellStyle name="Output 6" xfId="1748"/>
    <cellStyle name="Output 7" xfId="1749"/>
    <cellStyle name="Output 8" xfId="1750"/>
    <cellStyle name="Output 9" xfId="1751"/>
    <cellStyle name="Percent" xfId="1814" builtinId="5"/>
    <cellStyle name="Percent 2" xfId="29"/>
    <cellStyle name="Percent 2 2" xfId="30"/>
    <cellStyle name="Percent 2 3" xfId="31"/>
    <cellStyle name="Percent 2 4" xfId="1752"/>
    <cellStyle name="Percent 3" xfId="1753"/>
    <cellStyle name="Percent 3 2" xfId="1754"/>
    <cellStyle name="Percent 4" xfId="1755"/>
    <cellStyle name="Percent 5" xfId="1756"/>
    <cellStyle name="S10" xfId="1757"/>
    <cellStyle name="S19" xfId="32"/>
    <cellStyle name="S8" xfId="1758"/>
    <cellStyle name="Title 2" xfId="1759"/>
    <cellStyle name="Title 2 2" xfId="1760"/>
    <cellStyle name="Title 2 3" xfId="1761"/>
    <cellStyle name="Title 3" xfId="1762"/>
    <cellStyle name="Title 3 2" xfId="1763"/>
    <cellStyle name="Title 3 3" xfId="1764"/>
    <cellStyle name="Title 4" xfId="1765"/>
    <cellStyle name="Title 4 2" xfId="1766"/>
    <cellStyle name="Title 5" xfId="1767"/>
    <cellStyle name="Title 6" xfId="1768"/>
    <cellStyle name="Title 7" xfId="1769"/>
    <cellStyle name="Title 8" xfId="1770"/>
    <cellStyle name="Title 9" xfId="1771"/>
    <cellStyle name="Total 10" xfId="1772"/>
    <cellStyle name="Total 11" xfId="1773"/>
    <cellStyle name="Total 12" xfId="1774"/>
    <cellStyle name="Total 13" xfId="1775"/>
    <cellStyle name="Total 2" xfId="1776"/>
    <cellStyle name="Total 2 2" xfId="1777"/>
    <cellStyle name="Total 2 2 2" xfId="1778"/>
    <cellStyle name="Total 2 3" xfId="1779"/>
    <cellStyle name="Total 2 4" xfId="1780"/>
    <cellStyle name="Total 2 5" xfId="1781"/>
    <cellStyle name="Total 3" xfId="1782"/>
    <cellStyle name="Total 3 2" xfId="1783"/>
    <cellStyle name="Total 3 2 2" xfId="1784"/>
    <cellStyle name="Total 3 3" xfId="1785"/>
    <cellStyle name="Total 3 4" xfId="1786"/>
    <cellStyle name="Total 3 5" xfId="1787"/>
    <cellStyle name="Total 4" xfId="1788"/>
    <cellStyle name="Total 4 2" xfId="1789"/>
    <cellStyle name="Total 4 2 2" xfId="1790"/>
    <cellStyle name="Total 4 3" xfId="1791"/>
    <cellStyle name="Total 5" xfId="1792"/>
    <cellStyle name="Total 5 2" xfId="1793"/>
    <cellStyle name="Total 6" xfId="1794"/>
    <cellStyle name="Total 7" xfId="1795"/>
    <cellStyle name="Total 8" xfId="1796"/>
    <cellStyle name="Total 9" xfId="1797"/>
    <cellStyle name="Warning Text 2" xfId="1798"/>
    <cellStyle name="Warning Text 2 2" xfId="1799"/>
    <cellStyle name="Warning Text 2 3" xfId="1800"/>
    <cellStyle name="Warning Text 3" xfId="1801"/>
    <cellStyle name="Warning Text 3 2" xfId="1802"/>
    <cellStyle name="Warning Text 3 3" xfId="1803"/>
    <cellStyle name="Warning Text 4" xfId="1804"/>
    <cellStyle name="Warning Text 4 2" xfId="1805"/>
    <cellStyle name="Warning Text 5" xfId="1806"/>
    <cellStyle name="Warning Text 6" xfId="1807"/>
    <cellStyle name="Warning Text 7" xfId="1808"/>
    <cellStyle name="Warning Text 8" xfId="180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externalLink" Target="externalLinks/externalLink8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externalLink" Target="externalLinks/externalLink3.xml"/><Relationship Id="rId42" Type="http://schemas.openxmlformats.org/officeDocument/2006/relationships/externalLink" Target="externalLinks/externalLink11.xml"/><Relationship Id="rId47" Type="http://schemas.openxmlformats.org/officeDocument/2006/relationships/theme" Target="theme/theme1.xml"/><Relationship Id="rId50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externalLink" Target="externalLinks/externalLink2.xml"/><Relationship Id="rId38" Type="http://schemas.openxmlformats.org/officeDocument/2006/relationships/externalLink" Target="externalLinks/externalLink7.xml"/><Relationship Id="rId46" Type="http://schemas.openxmlformats.org/officeDocument/2006/relationships/externalLink" Target="externalLinks/externalLink1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externalLink" Target="externalLinks/externalLink1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externalLink" Target="externalLinks/externalLink1.xml"/><Relationship Id="rId37" Type="http://schemas.openxmlformats.org/officeDocument/2006/relationships/externalLink" Target="externalLinks/externalLink6.xml"/><Relationship Id="rId40" Type="http://schemas.openxmlformats.org/officeDocument/2006/relationships/externalLink" Target="externalLinks/externalLink9.xml"/><Relationship Id="rId45" Type="http://schemas.openxmlformats.org/officeDocument/2006/relationships/externalLink" Target="externalLinks/externalLink1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externalLink" Target="externalLinks/externalLink5.xml"/><Relationship Id="rId49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externalLink" Target="externalLinks/externalLink1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externalLink" Target="externalLinks/externalLink4.xml"/><Relationship Id="rId43" Type="http://schemas.openxmlformats.org/officeDocument/2006/relationships/externalLink" Target="externalLinks/externalLink12.xml"/><Relationship Id="rId48" Type="http://schemas.openxmlformats.org/officeDocument/2006/relationships/styles" Target="styles.xml"/><Relationship Id="rId8" Type="http://schemas.openxmlformats.org/officeDocument/2006/relationships/worksheet" Target="worksheets/shee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1990725</xdr:colOff>
      <xdr:row>16</xdr:row>
      <xdr:rowOff>0</xdr:rowOff>
    </xdr:from>
    <xdr:to>
      <xdr:col>1</xdr:col>
      <xdr:colOff>1990725</xdr:colOff>
      <xdr:row>17</xdr:row>
      <xdr:rowOff>38100</xdr:rowOff>
    </xdr:to>
    <xdr:sp macro="" textlink="">
      <xdr:nvSpPr>
        <xdr:cNvPr id="2" name="Text Box 2"/>
        <xdr:cNvSpPr txBox="1">
          <a:spLocks noChangeArrowheads="1"/>
        </xdr:cNvSpPr>
      </xdr:nvSpPr>
      <xdr:spPr bwMode="auto">
        <a:xfrm>
          <a:off x="2381250" y="3143250"/>
          <a:ext cx="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1990725</xdr:colOff>
      <xdr:row>16</xdr:row>
      <xdr:rowOff>0</xdr:rowOff>
    </xdr:from>
    <xdr:to>
      <xdr:col>1</xdr:col>
      <xdr:colOff>1990725</xdr:colOff>
      <xdr:row>17</xdr:row>
      <xdr:rowOff>38100</xdr:rowOff>
    </xdr:to>
    <xdr:sp macro="" textlink="">
      <xdr:nvSpPr>
        <xdr:cNvPr id="3" name="Text Box 4"/>
        <xdr:cNvSpPr txBox="1">
          <a:spLocks noChangeArrowheads="1"/>
        </xdr:cNvSpPr>
      </xdr:nvSpPr>
      <xdr:spPr bwMode="auto">
        <a:xfrm>
          <a:off x="2381250" y="3143250"/>
          <a:ext cx="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1990725</xdr:colOff>
      <xdr:row>16</xdr:row>
      <xdr:rowOff>0</xdr:rowOff>
    </xdr:from>
    <xdr:to>
      <xdr:col>1</xdr:col>
      <xdr:colOff>1990725</xdr:colOff>
      <xdr:row>17</xdr:row>
      <xdr:rowOff>38100</xdr:rowOff>
    </xdr:to>
    <xdr:sp macro="" textlink="">
      <xdr:nvSpPr>
        <xdr:cNvPr id="4" name="Text Box 6"/>
        <xdr:cNvSpPr txBox="1">
          <a:spLocks noChangeArrowheads="1"/>
        </xdr:cNvSpPr>
      </xdr:nvSpPr>
      <xdr:spPr bwMode="auto">
        <a:xfrm>
          <a:off x="2381250" y="3143250"/>
          <a:ext cx="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1990725</xdr:colOff>
      <xdr:row>16</xdr:row>
      <xdr:rowOff>0</xdr:rowOff>
    </xdr:from>
    <xdr:to>
      <xdr:col>1</xdr:col>
      <xdr:colOff>1990725</xdr:colOff>
      <xdr:row>17</xdr:row>
      <xdr:rowOff>38100</xdr:rowOff>
    </xdr:to>
    <xdr:sp macro="" textlink="">
      <xdr:nvSpPr>
        <xdr:cNvPr id="5" name="Text Box 8"/>
        <xdr:cNvSpPr txBox="1">
          <a:spLocks noChangeArrowheads="1"/>
        </xdr:cNvSpPr>
      </xdr:nvSpPr>
      <xdr:spPr bwMode="auto">
        <a:xfrm>
          <a:off x="2381250" y="3143250"/>
          <a:ext cx="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1990725</xdr:colOff>
      <xdr:row>16</xdr:row>
      <xdr:rowOff>0</xdr:rowOff>
    </xdr:from>
    <xdr:to>
      <xdr:col>1</xdr:col>
      <xdr:colOff>1990725</xdr:colOff>
      <xdr:row>17</xdr:row>
      <xdr:rowOff>38100</xdr:rowOff>
    </xdr:to>
    <xdr:sp macro="" textlink="">
      <xdr:nvSpPr>
        <xdr:cNvPr id="6" name="Text Box 10"/>
        <xdr:cNvSpPr txBox="1">
          <a:spLocks noChangeArrowheads="1"/>
        </xdr:cNvSpPr>
      </xdr:nvSpPr>
      <xdr:spPr bwMode="auto">
        <a:xfrm>
          <a:off x="2381250" y="3143250"/>
          <a:ext cx="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</xdr:row>
      <xdr:rowOff>0</xdr:rowOff>
    </xdr:from>
    <xdr:to>
      <xdr:col>2</xdr:col>
      <xdr:colOff>85725</xdr:colOff>
      <xdr:row>17</xdr:row>
      <xdr:rowOff>38100</xdr:rowOff>
    </xdr:to>
    <xdr:sp macro="" textlink="">
      <xdr:nvSpPr>
        <xdr:cNvPr id="7" name="Text Box 12"/>
        <xdr:cNvSpPr txBox="1">
          <a:spLocks noChangeArrowheads="1"/>
        </xdr:cNvSpPr>
      </xdr:nvSpPr>
      <xdr:spPr bwMode="auto">
        <a:xfrm>
          <a:off x="4667250" y="31432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</xdr:row>
      <xdr:rowOff>0</xdr:rowOff>
    </xdr:from>
    <xdr:to>
      <xdr:col>2</xdr:col>
      <xdr:colOff>85725</xdr:colOff>
      <xdr:row>17</xdr:row>
      <xdr:rowOff>38100</xdr:rowOff>
    </xdr:to>
    <xdr:sp macro="" textlink="">
      <xdr:nvSpPr>
        <xdr:cNvPr id="8" name="Text Box 14"/>
        <xdr:cNvSpPr txBox="1">
          <a:spLocks noChangeArrowheads="1"/>
        </xdr:cNvSpPr>
      </xdr:nvSpPr>
      <xdr:spPr bwMode="auto">
        <a:xfrm>
          <a:off x="4667250" y="31432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</xdr:row>
      <xdr:rowOff>0</xdr:rowOff>
    </xdr:from>
    <xdr:to>
      <xdr:col>2</xdr:col>
      <xdr:colOff>85725</xdr:colOff>
      <xdr:row>17</xdr:row>
      <xdr:rowOff>38100</xdr:rowOff>
    </xdr:to>
    <xdr:sp macro="" textlink="">
      <xdr:nvSpPr>
        <xdr:cNvPr id="9" name="Text Box 16"/>
        <xdr:cNvSpPr txBox="1">
          <a:spLocks noChangeArrowheads="1"/>
        </xdr:cNvSpPr>
      </xdr:nvSpPr>
      <xdr:spPr bwMode="auto">
        <a:xfrm>
          <a:off x="4667250" y="31432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</xdr:row>
      <xdr:rowOff>0</xdr:rowOff>
    </xdr:from>
    <xdr:to>
      <xdr:col>2</xdr:col>
      <xdr:colOff>85725</xdr:colOff>
      <xdr:row>17</xdr:row>
      <xdr:rowOff>38100</xdr:rowOff>
    </xdr:to>
    <xdr:sp macro="" textlink="">
      <xdr:nvSpPr>
        <xdr:cNvPr id="10" name="Text Box 18"/>
        <xdr:cNvSpPr txBox="1">
          <a:spLocks noChangeArrowheads="1"/>
        </xdr:cNvSpPr>
      </xdr:nvSpPr>
      <xdr:spPr bwMode="auto">
        <a:xfrm>
          <a:off x="4667250" y="31432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</xdr:row>
      <xdr:rowOff>0</xdr:rowOff>
    </xdr:from>
    <xdr:to>
      <xdr:col>2</xdr:col>
      <xdr:colOff>85725</xdr:colOff>
      <xdr:row>17</xdr:row>
      <xdr:rowOff>38100</xdr:rowOff>
    </xdr:to>
    <xdr:sp macro="" textlink="">
      <xdr:nvSpPr>
        <xdr:cNvPr id="11" name="Text Box 20"/>
        <xdr:cNvSpPr txBox="1">
          <a:spLocks noChangeArrowheads="1"/>
        </xdr:cNvSpPr>
      </xdr:nvSpPr>
      <xdr:spPr bwMode="auto">
        <a:xfrm>
          <a:off x="4667250" y="31432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1990725</xdr:colOff>
      <xdr:row>88</xdr:row>
      <xdr:rowOff>0</xdr:rowOff>
    </xdr:from>
    <xdr:to>
      <xdr:col>1</xdr:col>
      <xdr:colOff>1990725</xdr:colOff>
      <xdr:row>89</xdr:row>
      <xdr:rowOff>18317</xdr:rowOff>
    </xdr:to>
    <xdr:sp macro="" textlink="">
      <xdr:nvSpPr>
        <xdr:cNvPr id="12" name="Text Box 4"/>
        <xdr:cNvSpPr txBox="1">
          <a:spLocks noChangeArrowheads="1"/>
        </xdr:cNvSpPr>
      </xdr:nvSpPr>
      <xdr:spPr bwMode="auto">
        <a:xfrm>
          <a:off x="2381250" y="17106900"/>
          <a:ext cx="0" cy="2088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1990725</xdr:colOff>
      <xdr:row>88</xdr:row>
      <xdr:rowOff>0</xdr:rowOff>
    </xdr:from>
    <xdr:to>
      <xdr:col>1</xdr:col>
      <xdr:colOff>1990725</xdr:colOff>
      <xdr:row>89</xdr:row>
      <xdr:rowOff>18317</xdr:rowOff>
    </xdr:to>
    <xdr:sp macro="" textlink="">
      <xdr:nvSpPr>
        <xdr:cNvPr id="13" name="Text Box 8"/>
        <xdr:cNvSpPr txBox="1">
          <a:spLocks noChangeArrowheads="1"/>
        </xdr:cNvSpPr>
      </xdr:nvSpPr>
      <xdr:spPr bwMode="auto">
        <a:xfrm>
          <a:off x="2381250" y="17106900"/>
          <a:ext cx="0" cy="2088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88</xdr:row>
      <xdr:rowOff>0</xdr:rowOff>
    </xdr:from>
    <xdr:to>
      <xdr:col>2</xdr:col>
      <xdr:colOff>85725</xdr:colOff>
      <xdr:row>89</xdr:row>
      <xdr:rowOff>18317</xdr:rowOff>
    </xdr:to>
    <xdr:sp macro="" textlink="">
      <xdr:nvSpPr>
        <xdr:cNvPr id="14" name="Text Box 14"/>
        <xdr:cNvSpPr txBox="1">
          <a:spLocks noChangeArrowheads="1"/>
        </xdr:cNvSpPr>
      </xdr:nvSpPr>
      <xdr:spPr bwMode="auto">
        <a:xfrm>
          <a:off x="4667250" y="17106900"/>
          <a:ext cx="85725" cy="2088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88</xdr:row>
      <xdr:rowOff>0</xdr:rowOff>
    </xdr:from>
    <xdr:to>
      <xdr:col>2</xdr:col>
      <xdr:colOff>85725</xdr:colOff>
      <xdr:row>89</xdr:row>
      <xdr:rowOff>18317</xdr:rowOff>
    </xdr:to>
    <xdr:sp macro="" textlink="">
      <xdr:nvSpPr>
        <xdr:cNvPr id="15" name="Text Box 18"/>
        <xdr:cNvSpPr txBox="1">
          <a:spLocks noChangeArrowheads="1"/>
        </xdr:cNvSpPr>
      </xdr:nvSpPr>
      <xdr:spPr bwMode="auto">
        <a:xfrm>
          <a:off x="4667250" y="17106900"/>
          <a:ext cx="85725" cy="2088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88</xdr:row>
      <xdr:rowOff>0</xdr:rowOff>
    </xdr:from>
    <xdr:to>
      <xdr:col>2</xdr:col>
      <xdr:colOff>85725</xdr:colOff>
      <xdr:row>89</xdr:row>
      <xdr:rowOff>18317</xdr:rowOff>
    </xdr:to>
    <xdr:sp macro="" textlink="">
      <xdr:nvSpPr>
        <xdr:cNvPr id="16" name="Text Box 14"/>
        <xdr:cNvSpPr txBox="1">
          <a:spLocks noChangeArrowheads="1"/>
        </xdr:cNvSpPr>
      </xdr:nvSpPr>
      <xdr:spPr bwMode="auto">
        <a:xfrm>
          <a:off x="4667250" y="17106900"/>
          <a:ext cx="85725" cy="2088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88</xdr:row>
      <xdr:rowOff>0</xdr:rowOff>
    </xdr:from>
    <xdr:to>
      <xdr:col>2</xdr:col>
      <xdr:colOff>85725</xdr:colOff>
      <xdr:row>89</xdr:row>
      <xdr:rowOff>18317</xdr:rowOff>
    </xdr:to>
    <xdr:sp macro="" textlink="">
      <xdr:nvSpPr>
        <xdr:cNvPr id="17" name="Text Box 18"/>
        <xdr:cNvSpPr txBox="1">
          <a:spLocks noChangeArrowheads="1"/>
        </xdr:cNvSpPr>
      </xdr:nvSpPr>
      <xdr:spPr bwMode="auto">
        <a:xfrm>
          <a:off x="4667250" y="17106900"/>
          <a:ext cx="85725" cy="2088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88</xdr:row>
      <xdr:rowOff>0</xdr:rowOff>
    </xdr:from>
    <xdr:to>
      <xdr:col>2</xdr:col>
      <xdr:colOff>85725</xdr:colOff>
      <xdr:row>89</xdr:row>
      <xdr:rowOff>18317</xdr:rowOff>
    </xdr:to>
    <xdr:sp macro="" textlink="">
      <xdr:nvSpPr>
        <xdr:cNvPr id="18" name="Text Box 14"/>
        <xdr:cNvSpPr txBox="1">
          <a:spLocks noChangeArrowheads="1"/>
        </xdr:cNvSpPr>
      </xdr:nvSpPr>
      <xdr:spPr bwMode="auto">
        <a:xfrm>
          <a:off x="4667250" y="17106900"/>
          <a:ext cx="85725" cy="2088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88</xdr:row>
      <xdr:rowOff>0</xdr:rowOff>
    </xdr:from>
    <xdr:to>
      <xdr:col>2</xdr:col>
      <xdr:colOff>85725</xdr:colOff>
      <xdr:row>89</xdr:row>
      <xdr:rowOff>18317</xdr:rowOff>
    </xdr:to>
    <xdr:sp macro="" textlink="">
      <xdr:nvSpPr>
        <xdr:cNvPr id="19" name="Text Box 18"/>
        <xdr:cNvSpPr txBox="1">
          <a:spLocks noChangeArrowheads="1"/>
        </xdr:cNvSpPr>
      </xdr:nvSpPr>
      <xdr:spPr bwMode="auto">
        <a:xfrm>
          <a:off x="4667250" y="17106900"/>
          <a:ext cx="85725" cy="2088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88</xdr:row>
      <xdr:rowOff>0</xdr:rowOff>
    </xdr:from>
    <xdr:to>
      <xdr:col>2</xdr:col>
      <xdr:colOff>85725</xdr:colOff>
      <xdr:row>89</xdr:row>
      <xdr:rowOff>18317</xdr:rowOff>
    </xdr:to>
    <xdr:sp macro="" textlink="">
      <xdr:nvSpPr>
        <xdr:cNvPr id="20" name="Text Box 14"/>
        <xdr:cNvSpPr txBox="1">
          <a:spLocks noChangeArrowheads="1"/>
        </xdr:cNvSpPr>
      </xdr:nvSpPr>
      <xdr:spPr bwMode="auto">
        <a:xfrm>
          <a:off x="4667250" y="17106900"/>
          <a:ext cx="85725" cy="2088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88</xdr:row>
      <xdr:rowOff>0</xdr:rowOff>
    </xdr:from>
    <xdr:to>
      <xdr:col>2</xdr:col>
      <xdr:colOff>85725</xdr:colOff>
      <xdr:row>89</xdr:row>
      <xdr:rowOff>18317</xdr:rowOff>
    </xdr:to>
    <xdr:sp macro="" textlink="">
      <xdr:nvSpPr>
        <xdr:cNvPr id="21" name="Text Box 18"/>
        <xdr:cNvSpPr txBox="1">
          <a:spLocks noChangeArrowheads="1"/>
        </xdr:cNvSpPr>
      </xdr:nvSpPr>
      <xdr:spPr bwMode="auto">
        <a:xfrm>
          <a:off x="4667250" y="17106900"/>
          <a:ext cx="85725" cy="2088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88</xdr:row>
      <xdr:rowOff>0</xdr:rowOff>
    </xdr:from>
    <xdr:to>
      <xdr:col>2</xdr:col>
      <xdr:colOff>85725</xdr:colOff>
      <xdr:row>89</xdr:row>
      <xdr:rowOff>18317</xdr:rowOff>
    </xdr:to>
    <xdr:sp macro="" textlink="">
      <xdr:nvSpPr>
        <xdr:cNvPr id="22" name="Text Box 14"/>
        <xdr:cNvSpPr txBox="1">
          <a:spLocks noChangeArrowheads="1"/>
        </xdr:cNvSpPr>
      </xdr:nvSpPr>
      <xdr:spPr bwMode="auto">
        <a:xfrm>
          <a:off x="4667250" y="17106900"/>
          <a:ext cx="85725" cy="2088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88</xdr:row>
      <xdr:rowOff>0</xdr:rowOff>
    </xdr:from>
    <xdr:to>
      <xdr:col>2</xdr:col>
      <xdr:colOff>85725</xdr:colOff>
      <xdr:row>89</xdr:row>
      <xdr:rowOff>18317</xdr:rowOff>
    </xdr:to>
    <xdr:sp macro="" textlink="">
      <xdr:nvSpPr>
        <xdr:cNvPr id="23" name="Text Box 18"/>
        <xdr:cNvSpPr txBox="1">
          <a:spLocks noChangeArrowheads="1"/>
        </xdr:cNvSpPr>
      </xdr:nvSpPr>
      <xdr:spPr bwMode="auto">
        <a:xfrm>
          <a:off x="4667250" y="17106900"/>
          <a:ext cx="85725" cy="2088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88</xdr:row>
      <xdr:rowOff>0</xdr:rowOff>
    </xdr:from>
    <xdr:to>
      <xdr:col>2</xdr:col>
      <xdr:colOff>85725</xdr:colOff>
      <xdr:row>89</xdr:row>
      <xdr:rowOff>18317</xdr:rowOff>
    </xdr:to>
    <xdr:sp macro="" textlink="">
      <xdr:nvSpPr>
        <xdr:cNvPr id="24" name="Text Box 14"/>
        <xdr:cNvSpPr txBox="1">
          <a:spLocks noChangeArrowheads="1"/>
        </xdr:cNvSpPr>
      </xdr:nvSpPr>
      <xdr:spPr bwMode="auto">
        <a:xfrm>
          <a:off x="4667250" y="17106900"/>
          <a:ext cx="85725" cy="2088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88</xdr:row>
      <xdr:rowOff>0</xdr:rowOff>
    </xdr:from>
    <xdr:to>
      <xdr:col>2</xdr:col>
      <xdr:colOff>85725</xdr:colOff>
      <xdr:row>89</xdr:row>
      <xdr:rowOff>18317</xdr:rowOff>
    </xdr:to>
    <xdr:sp macro="" textlink="">
      <xdr:nvSpPr>
        <xdr:cNvPr id="25" name="Text Box 18"/>
        <xdr:cNvSpPr txBox="1">
          <a:spLocks noChangeArrowheads="1"/>
        </xdr:cNvSpPr>
      </xdr:nvSpPr>
      <xdr:spPr bwMode="auto">
        <a:xfrm>
          <a:off x="4667250" y="17106900"/>
          <a:ext cx="85725" cy="2088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88</xdr:row>
      <xdr:rowOff>0</xdr:rowOff>
    </xdr:from>
    <xdr:to>
      <xdr:col>2</xdr:col>
      <xdr:colOff>85725</xdr:colOff>
      <xdr:row>89</xdr:row>
      <xdr:rowOff>18317</xdr:rowOff>
    </xdr:to>
    <xdr:sp macro="" textlink="">
      <xdr:nvSpPr>
        <xdr:cNvPr id="26" name="Text Box 14"/>
        <xdr:cNvSpPr txBox="1">
          <a:spLocks noChangeArrowheads="1"/>
        </xdr:cNvSpPr>
      </xdr:nvSpPr>
      <xdr:spPr bwMode="auto">
        <a:xfrm>
          <a:off x="4667250" y="17106900"/>
          <a:ext cx="85725" cy="2088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88</xdr:row>
      <xdr:rowOff>0</xdr:rowOff>
    </xdr:from>
    <xdr:to>
      <xdr:col>2</xdr:col>
      <xdr:colOff>85725</xdr:colOff>
      <xdr:row>89</xdr:row>
      <xdr:rowOff>18317</xdr:rowOff>
    </xdr:to>
    <xdr:sp macro="" textlink="">
      <xdr:nvSpPr>
        <xdr:cNvPr id="27" name="Text Box 18"/>
        <xdr:cNvSpPr txBox="1">
          <a:spLocks noChangeArrowheads="1"/>
        </xdr:cNvSpPr>
      </xdr:nvSpPr>
      <xdr:spPr bwMode="auto">
        <a:xfrm>
          <a:off x="4667250" y="17106900"/>
          <a:ext cx="85725" cy="2088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88</xdr:row>
      <xdr:rowOff>0</xdr:rowOff>
    </xdr:from>
    <xdr:to>
      <xdr:col>2</xdr:col>
      <xdr:colOff>85725</xdr:colOff>
      <xdr:row>89</xdr:row>
      <xdr:rowOff>18317</xdr:rowOff>
    </xdr:to>
    <xdr:sp macro="" textlink="">
      <xdr:nvSpPr>
        <xdr:cNvPr id="28" name="Text Box 14"/>
        <xdr:cNvSpPr txBox="1">
          <a:spLocks noChangeArrowheads="1"/>
        </xdr:cNvSpPr>
      </xdr:nvSpPr>
      <xdr:spPr bwMode="auto">
        <a:xfrm>
          <a:off x="4667250" y="17106900"/>
          <a:ext cx="85725" cy="2088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88</xdr:row>
      <xdr:rowOff>0</xdr:rowOff>
    </xdr:from>
    <xdr:to>
      <xdr:col>2</xdr:col>
      <xdr:colOff>85725</xdr:colOff>
      <xdr:row>89</xdr:row>
      <xdr:rowOff>18317</xdr:rowOff>
    </xdr:to>
    <xdr:sp macro="" textlink="">
      <xdr:nvSpPr>
        <xdr:cNvPr id="29" name="Text Box 18"/>
        <xdr:cNvSpPr txBox="1">
          <a:spLocks noChangeArrowheads="1"/>
        </xdr:cNvSpPr>
      </xdr:nvSpPr>
      <xdr:spPr bwMode="auto">
        <a:xfrm>
          <a:off x="4667250" y="17106900"/>
          <a:ext cx="85725" cy="2088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88</xdr:row>
      <xdr:rowOff>0</xdr:rowOff>
    </xdr:from>
    <xdr:to>
      <xdr:col>2</xdr:col>
      <xdr:colOff>85725</xdr:colOff>
      <xdr:row>89</xdr:row>
      <xdr:rowOff>18317</xdr:rowOff>
    </xdr:to>
    <xdr:sp macro="" textlink="">
      <xdr:nvSpPr>
        <xdr:cNvPr id="30" name="Text Box 14"/>
        <xdr:cNvSpPr txBox="1">
          <a:spLocks noChangeArrowheads="1"/>
        </xdr:cNvSpPr>
      </xdr:nvSpPr>
      <xdr:spPr bwMode="auto">
        <a:xfrm>
          <a:off x="4667250" y="17106900"/>
          <a:ext cx="85725" cy="2088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88</xdr:row>
      <xdr:rowOff>0</xdr:rowOff>
    </xdr:from>
    <xdr:to>
      <xdr:col>2</xdr:col>
      <xdr:colOff>85725</xdr:colOff>
      <xdr:row>89</xdr:row>
      <xdr:rowOff>18317</xdr:rowOff>
    </xdr:to>
    <xdr:sp macro="" textlink="">
      <xdr:nvSpPr>
        <xdr:cNvPr id="31" name="Text Box 18"/>
        <xdr:cNvSpPr txBox="1">
          <a:spLocks noChangeArrowheads="1"/>
        </xdr:cNvSpPr>
      </xdr:nvSpPr>
      <xdr:spPr bwMode="auto">
        <a:xfrm>
          <a:off x="4667250" y="17106900"/>
          <a:ext cx="85725" cy="2088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88</xdr:row>
      <xdr:rowOff>0</xdr:rowOff>
    </xdr:from>
    <xdr:to>
      <xdr:col>2</xdr:col>
      <xdr:colOff>85725</xdr:colOff>
      <xdr:row>89</xdr:row>
      <xdr:rowOff>18317</xdr:rowOff>
    </xdr:to>
    <xdr:sp macro="" textlink="">
      <xdr:nvSpPr>
        <xdr:cNvPr id="32" name="Text Box 14"/>
        <xdr:cNvSpPr txBox="1">
          <a:spLocks noChangeArrowheads="1"/>
        </xdr:cNvSpPr>
      </xdr:nvSpPr>
      <xdr:spPr bwMode="auto">
        <a:xfrm>
          <a:off x="4667250" y="17106900"/>
          <a:ext cx="85725" cy="2088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88</xdr:row>
      <xdr:rowOff>0</xdr:rowOff>
    </xdr:from>
    <xdr:to>
      <xdr:col>2</xdr:col>
      <xdr:colOff>85725</xdr:colOff>
      <xdr:row>89</xdr:row>
      <xdr:rowOff>18317</xdr:rowOff>
    </xdr:to>
    <xdr:sp macro="" textlink="">
      <xdr:nvSpPr>
        <xdr:cNvPr id="33" name="Text Box 18"/>
        <xdr:cNvSpPr txBox="1">
          <a:spLocks noChangeArrowheads="1"/>
        </xdr:cNvSpPr>
      </xdr:nvSpPr>
      <xdr:spPr bwMode="auto">
        <a:xfrm>
          <a:off x="4667250" y="17106900"/>
          <a:ext cx="85725" cy="2088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88</xdr:row>
      <xdr:rowOff>0</xdr:rowOff>
    </xdr:from>
    <xdr:to>
      <xdr:col>2</xdr:col>
      <xdr:colOff>85725</xdr:colOff>
      <xdr:row>89</xdr:row>
      <xdr:rowOff>18317</xdr:rowOff>
    </xdr:to>
    <xdr:sp macro="" textlink="">
      <xdr:nvSpPr>
        <xdr:cNvPr id="34" name="Text Box 14"/>
        <xdr:cNvSpPr txBox="1">
          <a:spLocks noChangeArrowheads="1"/>
        </xdr:cNvSpPr>
      </xdr:nvSpPr>
      <xdr:spPr bwMode="auto">
        <a:xfrm>
          <a:off x="4667250" y="17106900"/>
          <a:ext cx="85725" cy="2088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88</xdr:row>
      <xdr:rowOff>0</xdr:rowOff>
    </xdr:from>
    <xdr:to>
      <xdr:col>2</xdr:col>
      <xdr:colOff>85725</xdr:colOff>
      <xdr:row>89</xdr:row>
      <xdr:rowOff>18317</xdr:rowOff>
    </xdr:to>
    <xdr:sp macro="" textlink="">
      <xdr:nvSpPr>
        <xdr:cNvPr id="35" name="Text Box 18"/>
        <xdr:cNvSpPr txBox="1">
          <a:spLocks noChangeArrowheads="1"/>
        </xdr:cNvSpPr>
      </xdr:nvSpPr>
      <xdr:spPr bwMode="auto">
        <a:xfrm>
          <a:off x="4667250" y="17106900"/>
          <a:ext cx="85725" cy="2088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88</xdr:row>
      <xdr:rowOff>0</xdr:rowOff>
    </xdr:from>
    <xdr:to>
      <xdr:col>2</xdr:col>
      <xdr:colOff>85725</xdr:colOff>
      <xdr:row>89</xdr:row>
      <xdr:rowOff>18317</xdr:rowOff>
    </xdr:to>
    <xdr:sp macro="" textlink="">
      <xdr:nvSpPr>
        <xdr:cNvPr id="36" name="Text Box 14"/>
        <xdr:cNvSpPr txBox="1">
          <a:spLocks noChangeArrowheads="1"/>
        </xdr:cNvSpPr>
      </xdr:nvSpPr>
      <xdr:spPr bwMode="auto">
        <a:xfrm>
          <a:off x="4667250" y="17106900"/>
          <a:ext cx="85725" cy="2088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88</xdr:row>
      <xdr:rowOff>0</xdr:rowOff>
    </xdr:from>
    <xdr:to>
      <xdr:col>2</xdr:col>
      <xdr:colOff>85725</xdr:colOff>
      <xdr:row>89</xdr:row>
      <xdr:rowOff>18317</xdr:rowOff>
    </xdr:to>
    <xdr:sp macro="" textlink="">
      <xdr:nvSpPr>
        <xdr:cNvPr id="37" name="Text Box 18"/>
        <xdr:cNvSpPr txBox="1">
          <a:spLocks noChangeArrowheads="1"/>
        </xdr:cNvSpPr>
      </xdr:nvSpPr>
      <xdr:spPr bwMode="auto">
        <a:xfrm>
          <a:off x="4667250" y="17106900"/>
          <a:ext cx="85725" cy="2088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88</xdr:row>
      <xdr:rowOff>0</xdr:rowOff>
    </xdr:from>
    <xdr:to>
      <xdr:col>2</xdr:col>
      <xdr:colOff>85725</xdr:colOff>
      <xdr:row>89</xdr:row>
      <xdr:rowOff>18317</xdr:rowOff>
    </xdr:to>
    <xdr:sp macro="" textlink="">
      <xdr:nvSpPr>
        <xdr:cNvPr id="38" name="Text Box 14"/>
        <xdr:cNvSpPr txBox="1">
          <a:spLocks noChangeArrowheads="1"/>
        </xdr:cNvSpPr>
      </xdr:nvSpPr>
      <xdr:spPr bwMode="auto">
        <a:xfrm>
          <a:off x="4667250" y="17106900"/>
          <a:ext cx="85725" cy="2088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88</xdr:row>
      <xdr:rowOff>0</xdr:rowOff>
    </xdr:from>
    <xdr:to>
      <xdr:col>2</xdr:col>
      <xdr:colOff>85725</xdr:colOff>
      <xdr:row>89</xdr:row>
      <xdr:rowOff>18317</xdr:rowOff>
    </xdr:to>
    <xdr:sp macro="" textlink="">
      <xdr:nvSpPr>
        <xdr:cNvPr id="39" name="Text Box 18"/>
        <xdr:cNvSpPr txBox="1">
          <a:spLocks noChangeArrowheads="1"/>
        </xdr:cNvSpPr>
      </xdr:nvSpPr>
      <xdr:spPr bwMode="auto">
        <a:xfrm>
          <a:off x="4667250" y="17106900"/>
          <a:ext cx="85725" cy="2088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88</xdr:row>
      <xdr:rowOff>0</xdr:rowOff>
    </xdr:from>
    <xdr:to>
      <xdr:col>2</xdr:col>
      <xdr:colOff>85725</xdr:colOff>
      <xdr:row>89</xdr:row>
      <xdr:rowOff>46892</xdr:rowOff>
    </xdr:to>
    <xdr:sp macro="" textlink="">
      <xdr:nvSpPr>
        <xdr:cNvPr id="40" name="Text Box 14"/>
        <xdr:cNvSpPr txBox="1">
          <a:spLocks noChangeArrowheads="1"/>
        </xdr:cNvSpPr>
      </xdr:nvSpPr>
      <xdr:spPr bwMode="auto">
        <a:xfrm>
          <a:off x="4667250" y="17106900"/>
          <a:ext cx="85725" cy="23739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88</xdr:row>
      <xdr:rowOff>0</xdr:rowOff>
    </xdr:from>
    <xdr:to>
      <xdr:col>2</xdr:col>
      <xdr:colOff>85725</xdr:colOff>
      <xdr:row>89</xdr:row>
      <xdr:rowOff>46892</xdr:rowOff>
    </xdr:to>
    <xdr:sp macro="" textlink="">
      <xdr:nvSpPr>
        <xdr:cNvPr id="41" name="Text Box 18"/>
        <xdr:cNvSpPr txBox="1">
          <a:spLocks noChangeArrowheads="1"/>
        </xdr:cNvSpPr>
      </xdr:nvSpPr>
      <xdr:spPr bwMode="auto">
        <a:xfrm>
          <a:off x="4667250" y="17106900"/>
          <a:ext cx="85725" cy="23739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88</xdr:row>
      <xdr:rowOff>0</xdr:rowOff>
    </xdr:from>
    <xdr:to>
      <xdr:col>2</xdr:col>
      <xdr:colOff>85725</xdr:colOff>
      <xdr:row>89</xdr:row>
      <xdr:rowOff>46892</xdr:rowOff>
    </xdr:to>
    <xdr:sp macro="" textlink="">
      <xdr:nvSpPr>
        <xdr:cNvPr id="42" name="Text Box 14"/>
        <xdr:cNvSpPr txBox="1">
          <a:spLocks noChangeArrowheads="1"/>
        </xdr:cNvSpPr>
      </xdr:nvSpPr>
      <xdr:spPr bwMode="auto">
        <a:xfrm>
          <a:off x="4667250" y="17106900"/>
          <a:ext cx="85725" cy="23739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88</xdr:row>
      <xdr:rowOff>0</xdr:rowOff>
    </xdr:from>
    <xdr:to>
      <xdr:col>2</xdr:col>
      <xdr:colOff>85725</xdr:colOff>
      <xdr:row>89</xdr:row>
      <xdr:rowOff>46892</xdr:rowOff>
    </xdr:to>
    <xdr:sp macro="" textlink="">
      <xdr:nvSpPr>
        <xdr:cNvPr id="43" name="Text Box 18"/>
        <xdr:cNvSpPr txBox="1">
          <a:spLocks noChangeArrowheads="1"/>
        </xdr:cNvSpPr>
      </xdr:nvSpPr>
      <xdr:spPr bwMode="auto">
        <a:xfrm>
          <a:off x="4667250" y="17106900"/>
          <a:ext cx="85725" cy="23739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88</xdr:row>
      <xdr:rowOff>0</xdr:rowOff>
    </xdr:from>
    <xdr:to>
      <xdr:col>2</xdr:col>
      <xdr:colOff>85725</xdr:colOff>
      <xdr:row>89</xdr:row>
      <xdr:rowOff>18317</xdr:rowOff>
    </xdr:to>
    <xdr:sp macro="" textlink="">
      <xdr:nvSpPr>
        <xdr:cNvPr id="44" name="Text Box 16"/>
        <xdr:cNvSpPr txBox="1">
          <a:spLocks noChangeArrowheads="1"/>
        </xdr:cNvSpPr>
      </xdr:nvSpPr>
      <xdr:spPr bwMode="auto">
        <a:xfrm>
          <a:off x="4667250" y="17106900"/>
          <a:ext cx="85725" cy="2088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88</xdr:row>
      <xdr:rowOff>0</xdr:rowOff>
    </xdr:from>
    <xdr:to>
      <xdr:col>2</xdr:col>
      <xdr:colOff>85725</xdr:colOff>
      <xdr:row>89</xdr:row>
      <xdr:rowOff>37367</xdr:rowOff>
    </xdr:to>
    <xdr:sp macro="" textlink="">
      <xdr:nvSpPr>
        <xdr:cNvPr id="45" name="Text Box 14"/>
        <xdr:cNvSpPr txBox="1">
          <a:spLocks noChangeArrowheads="1"/>
        </xdr:cNvSpPr>
      </xdr:nvSpPr>
      <xdr:spPr bwMode="auto">
        <a:xfrm>
          <a:off x="4667250" y="17106900"/>
          <a:ext cx="85725" cy="22786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88</xdr:row>
      <xdr:rowOff>0</xdr:rowOff>
    </xdr:from>
    <xdr:to>
      <xdr:col>2</xdr:col>
      <xdr:colOff>85725</xdr:colOff>
      <xdr:row>89</xdr:row>
      <xdr:rowOff>37367</xdr:rowOff>
    </xdr:to>
    <xdr:sp macro="" textlink="">
      <xdr:nvSpPr>
        <xdr:cNvPr id="46" name="Text Box 18"/>
        <xdr:cNvSpPr txBox="1">
          <a:spLocks noChangeArrowheads="1"/>
        </xdr:cNvSpPr>
      </xdr:nvSpPr>
      <xdr:spPr bwMode="auto">
        <a:xfrm>
          <a:off x="4667250" y="17106900"/>
          <a:ext cx="85725" cy="22786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88</xdr:row>
      <xdr:rowOff>0</xdr:rowOff>
    </xdr:from>
    <xdr:to>
      <xdr:col>2</xdr:col>
      <xdr:colOff>85725</xdr:colOff>
      <xdr:row>89</xdr:row>
      <xdr:rowOff>37367</xdr:rowOff>
    </xdr:to>
    <xdr:sp macro="" textlink="">
      <xdr:nvSpPr>
        <xdr:cNvPr id="47" name="Text Box 14"/>
        <xdr:cNvSpPr txBox="1">
          <a:spLocks noChangeArrowheads="1"/>
        </xdr:cNvSpPr>
      </xdr:nvSpPr>
      <xdr:spPr bwMode="auto">
        <a:xfrm>
          <a:off x="4667250" y="17106900"/>
          <a:ext cx="85725" cy="22786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88</xdr:row>
      <xdr:rowOff>0</xdr:rowOff>
    </xdr:from>
    <xdr:to>
      <xdr:col>2</xdr:col>
      <xdr:colOff>85725</xdr:colOff>
      <xdr:row>89</xdr:row>
      <xdr:rowOff>37367</xdr:rowOff>
    </xdr:to>
    <xdr:sp macro="" textlink="">
      <xdr:nvSpPr>
        <xdr:cNvPr id="48" name="Text Box 18"/>
        <xdr:cNvSpPr txBox="1">
          <a:spLocks noChangeArrowheads="1"/>
        </xdr:cNvSpPr>
      </xdr:nvSpPr>
      <xdr:spPr bwMode="auto">
        <a:xfrm>
          <a:off x="4667250" y="17106900"/>
          <a:ext cx="85725" cy="22786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88</xdr:row>
      <xdr:rowOff>0</xdr:rowOff>
    </xdr:from>
    <xdr:to>
      <xdr:col>2</xdr:col>
      <xdr:colOff>85725</xdr:colOff>
      <xdr:row>89</xdr:row>
      <xdr:rowOff>37367</xdr:rowOff>
    </xdr:to>
    <xdr:sp macro="" textlink="">
      <xdr:nvSpPr>
        <xdr:cNvPr id="49" name="Text Box 14"/>
        <xdr:cNvSpPr txBox="1">
          <a:spLocks noChangeArrowheads="1"/>
        </xdr:cNvSpPr>
      </xdr:nvSpPr>
      <xdr:spPr bwMode="auto">
        <a:xfrm>
          <a:off x="4667250" y="17106900"/>
          <a:ext cx="85725" cy="22786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88</xdr:row>
      <xdr:rowOff>0</xdr:rowOff>
    </xdr:from>
    <xdr:to>
      <xdr:col>2</xdr:col>
      <xdr:colOff>85725</xdr:colOff>
      <xdr:row>89</xdr:row>
      <xdr:rowOff>37367</xdr:rowOff>
    </xdr:to>
    <xdr:sp macro="" textlink="">
      <xdr:nvSpPr>
        <xdr:cNvPr id="50" name="Text Box 18"/>
        <xdr:cNvSpPr txBox="1">
          <a:spLocks noChangeArrowheads="1"/>
        </xdr:cNvSpPr>
      </xdr:nvSpPr>
      <xdr:spPr bwMode="auto">
        <a:xfrm>
          <a:off x="4667250" y="17106900"/>
          <a:ext cx="85725" cy="22786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88</xdr:row>
      <xdr:rowOff>0</xdr:rowOff>
    </xdr:from>
    <xdr:to>
      <xdr:col>2</xdr:col>
      <xdr:colOff>85725</xdr:colOff>
      <xdr:row>89</xdr:row>
      <xdr:rowOff>37367</xdr:rowOff>
    </xdr:to>
    <xdr:sp macro="" textlink="">
      <xdr:nvSpPr>
        <xdr:cNvPr id="51" name="Text Box 14"/>
        <xdr:cNvSpPr txBox="1">
          <a:spLocks noChangeArrowheads="1"/>
        </xdr:cNvSpPr>
      </xdr:nvSpPr>
      <xdr:spPr bwMode="auto">
        <a:xfrm>
          <a:off x="4667250" y="17106900"/>
          <a:ext cx="85725" cy="22786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88</xdr:row>
      <xdr:rowOff>0</xdr:rowOff>
    </xdr:from>
    <xdr:to>
      <xdr:col>2</xdr:col>
      <xdr:colOff>85725</xdr:colOff>
      <xdr:row>89</xdr:row>
      <xdr:rowOff>37367</xdr:rowOff>
    </xdr:to>
    <xdr:sp macro="" textlink="">
      <xdr:nvSpPr>
        <xdr:cNvPr id="52" name="Text Box 18"/>
        <xdr:cNvSpPr txBox="1">
          <a:spLocks noChangeArrowheads="1"/>
        </xdr:cNvSpPr>
      </xdr:nvSpPr>
      <xdr:spPr bwMode="auto">
        <a:xfrm>
          <a:off x="4667250" y="17106900"/>
          <a:ext cx="85725" cy="22786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88</xdr:row>
      <xdr:rowOff>0</xdr:rowOff>
    </xdr:from>
    <xdr:to>
      <xdr:col>2</xdr:col>
      <xdr:colOff>85725</xdr:colOff>
      <xdr:row>89</xdr:row>
      <xdr:rowOff>37367</xdr:rowOff>
    </xdr:to>
    <xdr:sp macro="" textlink="">
      <xdr:nvSpPr>
        <xdr:cNvPr id="53" name="Text Box 14"/>
        <xdr:cNvSpPr txBox="1">
          <a:spLocks noChangeArrowheads="1"/>
        </xdr:cNvSpPr>
      </xdr:nvSpPr>
      <xdr:spPr bwMode="auto">
        <a:xfrm>
          <a:off x="4667250" y="17106900"/>
          <a:ext cx="85725" cy="22786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88</xdr:row>
      <xdr:rowOff>0</xdr:rowOff>
    </xdr:from>
    <xdr:to>
      <xdr:col>2</xdr:col>
      <xdr:colOff>85725</xdr:colOff>
      <xdr:row>89</xdr:row>
      <xdr:rowOff>37367</xdr:rowOff>
    </xdr:to>
    <xdr:sp macro="" textlink="">
      <xdr:nvSpPr>
        <xdr:cNvPr id="54" name="Text Box 18"/>
        <xdr:cNvSpPr txBox="1">
          <a:spLocks noChangeArrowheads="1"/>
        </xdr:cNvSpPr>
      </xdr:nvSpPr>
      <xdr:spPr bwMode="auto">
        <a:xfrm>
          <a:off x="4667250" y="17106900"/>
          <a:ext cx="85725" cy="22786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88</xdr:row>
      <xdr:rowOff>0</xdr:rowOff>
    </xdr:from>
    <xdr:to>
      <xdr:col>2</xdr:col>
      <xdr:colOff>85725</xdr:colOff>
      <xdr:row>89</xdr:row>
      <xdr:rowOff>37367</xdr:rowOff>
    </xdr:to>
    <xdr:sp macro="" textlink="">
      <xdr:nvSpPr>
        <xdr:cNvPr id="55" name="Text Box 14"/>
        <xdr:cNvSpPr txBox="1">
          <a:spLocks noChangeArrowheads="1"/>
        </xdr:cNvSpPr>
      </xdr:nvSpPr>
      <xdr:spPr bwMode="auto">
        <a:xfrm>
          <a:off x="4667250" y="17106900"/>
          <a:ext cx="85725" cy="22786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88</xdr:row>
      <xdr:rowOff>0</xdr:rowOff>
    </xdr:from>
    <xdr:to>
      <xdr:col>2</xdr:col>
      <xdr:colOff>85725</xdr:colOff>
      <xdr:row>89</xdr:row>
      <xdr:rowOff>37367</xdr:rowOff>
    </xdr:to>
    <xdr:sp macro="" textlink="">
      <xdr:nvSpPr>
        <xdr:cNvPr id="56" name="Text Box 18"/>
        <xdr:cNvSpPr txBox="1">
          <a:spLocks noChangeArrowheads="1"/>
        </xdr:cNvSpPr>
      </xdr:nvSpPr>
      <xdr:spPr bwMode="auto">
        <a:xfrm>
          <a:off x="4667250" y="17106900"/>
          <a:ext cx="85725" cy="22786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88</xdr:row>
      <xdr:rowOff>0</xdr:rowOff>
    </xdr:from>
    <xdr:to>
      <xdr:col>2</xdr:col>
      <xdr:colOff>85725</xdr:colOff>
      <xdr:row>89</xdr:row>
      <xdr:rowOff>37367</xdr:rowOff>
    </xdr:to>
    <xdr:sp macro="" textlink="">
      <xdr:nvSpPr>
        <xdr:cNvPr id="57" name="Text Box 14"/>
        <xdr:cNvSpPr txBox="1">
          <a:spLocks noChangeArrowheads="1"/>
        </xdr:cNvSpPr>
      </xdr:nvSpPr>
      <xdr:spPr bwMode="auto">
        <a:xfrm>
          <a:off x="4667250" y="17106900"/>
          <a:ext cx="85725" cy="22786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88</xdr:row>
      <xdr:rowOff>0</xdr:rowOff>
    </xdr:from>
    <xdr:to>
      <xdr:col>2</xdr:col>
      <xdr:colOff>85725</xdr:colOff>
      <xdr:row>89</xdr:row>
      <xdr:rowOff>37367</xdr:rowOff>
    </xdr:to>
    <xdr:sp macro="" textlink="">
      <xdr:nvSpPr>
        <xdr:cNvPr id="58" name="Text Box 18"/>
        <xdr:cNvSpPr txBox="1">
          <a:spLocks noChangeArrowheads="1"/>
        </xdr:cNvSpPr>
      </xdr:nvSpPr>
      <xdr:spPr bwMode="auto">
        <a:xfrm>
          <a:off x="4667250" y="17106900"/>
          <a:ext cx="85725" cy="22786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88</xdr:row>
      <xdr:rowOff>0</xdr:rowOff>
    </xdr:from>
    <xdr:to>
      <xdr:col>2</xdr:col>
      <xdr:colOff>85725</xdr:colOff>
      <xdr:row>89</xdr:row>
      <xdr:rowOff>37367</xdr:rowOff>
    </xdr:to>
    <xdr:sp macro="" textlink="">
      <xdr:nvSpPr>
        <xdr:cNvPr id="59" name="Text Box 14"/>
        <xdr:cNvSpPr txBox="1">
          <a:spLocks noChangeArrowheads="1"/>
        </xdr:cNvSpPr>
      </xdr:nvSpPr>
      <xdr:spPr bwMode="auto">
        <a:xfrm>
          <a:off x="4667250" y="17106900"/>
          <a:ext cx="85725" cy="22786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88</xdr:row>
      <xdr:rowOff>0</xdr:rowOff>
    </xdr:from>
    <xdr:to>
      <xdr:col>2</xdr:col>
      <xdr:colOff>85725</xdr:colOff>
      <xdr:row>89</xdr:row>
      <xdr:rowOff>37367</xdr:rowOff>
    </xdr:to>
    <xdr:sp macro="" textlink="">
      <xdr:nvSpPr>
        <xdr:cNvPr id="60" name="Text Box 18"/>
        <xdr:cNvSpPr txBox="1">
          <a:spLocks noChangeArrowheads="1"/>
        </xdr:cNvSpPr>
      </xdr:nvSpPr>
      <xdr:spPr bwMode="auto">
        <a:xfrm>
          <a:off x="4667250" y="17106900"/>
          <a:ext cx="85725" cy="22786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88</xdr:row>
      <xdr:rowOff>0</xdr:rowOff>
    </xdr:from>
    <xdr:to>
      <xdr:col>2</xdr:col>
      <xdr:colOff>85725</xdr:colOff>
      <xdr:row>89</xdr:row>
      <xdr:rowOff>37367</xdr:rowOff>
    </xdr:to>
    <xdr:sp macro="" textlink="">
      <xdr:nvSpPr>
        <xdr:cNvPr id="61" name="Text Box 14"/>
        <xdr:cNvSpPr txBox="1">
          <a:spLocks noChangeArrowheads="1"/>
        </xdr:cNvSpPr>
      </xdr:nvSpPr>
      <xdr:spPr bwMode="auto">
        <a:xfrm>
          <a:off x="4667250" y="17106900"/>
          <a:ext cx="85725" cy="22786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88</xdr:row>
      <xdr:rowOff>0</xdr:rowOff>
    </xdr:from>
    <xdr:to>
      <xdr:col>2</xdr:col>
      <xdr:colOff>85725</xdr:colOff>
      <xdr:row>89</xdr:row>
      <xdr:rowOff>37367</xdr:rowOff>
    </xdr:to>
    <xdr:sp macro="" textlink="">
      <xdr:nvSpPr>
        <xdr:cNvPr id="62" name="Text Box 18"/>
        <xdr:cNvSpPr txBox="1">
          <a:spLocks noChangeArrowheads="1"/>
        </xdr:cNvSpPr>
      </xdr:nvSpPr>
      <xdr:spPr bwMode="auto">
        <a:xfrm>
          <a:off x="4667250" y="17106900"/>
          <a:ext cx="85725" cy="22786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88</xdr:row>
      <xdr:rowOff>0</xdr:rowOff>
    </xdr:from>
    <xdr:to>
      <xdr:col>2</xdr:col>
      <xdr:colOff>85725</xdr:colOff>
      <xdr:row>89</xdr:row>
      <xdr:rowOff>37367</xdr:rowOff>
    </xdr:to>
    <xdr:sp macro="" textlink="">
      <xdr:nvSpPr>
        <xdr:cNvPr id="63" name="Text Box 14"/>
        <xdr:cNvSpPr txBox="1">
          <a:spLocks noChangeArrowheads="1"/>
        </xdr:cNvSpPr>
      </xdr:nvSpPr>
      <xdr:spPr bwMode="auto">
        <a:xfrm>
          <a:off x="4667250" y="17106900"/>
          <a:ext cx="85725" cy="22786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88</xdr:row>
      <xdr:rowOff>0</xdr:rowOff>
    </xdr:from>
    <xdr:to>
      <xdr:col>2</xdr:col>
      <xdr:colOff>85725</xdr:colOff>
      <xdr:row>89</xdr:row>
      <xdr:rowOff>37367</xdr:rowOff>
    </xdr:to>
    <xdr:sp macro="" textlink="">
      <xdr:nvSpPr>
        <xdr:cNvPr id="64" name="Text Box 18"/>
        <xdr:cNvSpPr txBox="1">
          <a:spLocks noChangeArrowheads="1"/>
        </xdr:cNvSpPr>
      </xdr:nvSpPr>
      <xdr:spPr bwMode="auto">
        <a:xfrm>
          <a:off x="4667250" y="17106900"/>
          <a:ext cx="85725" cy="22786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88</xdr:row>
      <xdr:rowOff>0</xdr:rowOff>
    </xdr:from>
    <xdr:to>
      <xdr:col>2</xdr:col>
      <xdr:colOff>85725</xdr:colOff>
      <xdr:row>89</xdr:row>
      <xdr:rowOff>37367</xdr:rowOff>
    </xdr:to>
    <xdr:sp macro="" textlink="">
      <xdr:nvSpPr>
        <xdr:cNvPr id="65" name="Text Box 14"/>
        <xdr:cNvSpPr txBox="1">
          <a:spLocks noChangeArrowheads="1"/>
        </xdr:cNvSpPr>
      </xdr:nvSpPr>
      <xdr:spPr bwMode="auto">
        <a:xfrm>
          <a:off x="4667250" y="17106900"/>
          <a:ext cx="85725" cy="22786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88</xdr:row>
      <xdr:rowOff>0</xdr:rowOff>
    </xdr:from>
    <xdr:to>
      <xdr:col>2</xdr:col>
      <xdr:colOff>85725</xdr:colOff>
      <xdr:row>89</xdr:row>
      <xdr:rowOff>37367</xdr:rowOff>
    </xdr:to>
    <xdr:sp macro="" textlink="">
      <xdr:nvSpPr>
        <xdr:cNvPr id="66" name="Text Box 18"/>
        <xdr:cNvSpPr txBox="1">
          <a:spLocks noChangeArrowheads="1"/>
        </xdr:cNvSpPr>
      </xdr:nvSpPr>
      <xdr:spPr bwMode="auto">
        <a:xfrm>
          <a:off x="4667250" y="17106900"/>
          <a:ext cx="85725" cy="22786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1990725</xdr:colOff>
      <xdr:row>16</xdr:row>
      <xdr:rowOff>0</xdr:rowOff>
    </xdr:from>
    <xdr:to>
      <xdr:col>1</xdr:col>
      <xdr:colOff>1990725</xdr:colOff>
      <xdr:row>17</xdr:row>
      <xdr:rowOff>28575</xdr:rowOff>
    </xdr:to>
    <xdr:sp macro="" textlink="">
      <xdr:nvSpPr>
        <xdr:cNvPr id="67" name="Text Box 4"/>
        <xdr:cNvSpPr txBox="1">
          <a:spLocks noChangeArrowheads="1"/>
        </xdr:cNvSpPr>
      </xdr:nvSpPr>
      <xdr:spPr bwMode="auto">
        <a:xfrm>
          <a:off x="2381250" y="3143250"/>
          <a:ext cx="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1990725</xdr:colOff>
      <xdr:row>16</xdr:row>
      <xdr:rowOff>0</xdr:rowOff>
    </xdr:from>
    <xdr:to>
      <xdr:col>1</xdr:col>
      <xdr:colOff>1990725</xdr:colOff>
      <xdr:row>17</xdr:row>
      <xdr:rowOff>28575</xdr:rowOff>
    </xdr:to>
    <xdr:sp macro="" textlink="">
      <xdr:nvSpPr>
        <xdr:cNvPr id="68" name="Text Box 8"/>
        <xdr:cNvSpPr txBox="1">
          <a:spLocks noChangeArrowheads="1"/>
        </xdr:cNvSpPr>
      </xdr:nvSpPr>
      <xdr:spPr bwMode="auto">
        <a:xfrm>
          <a:off x="2381250" y="3143250"/>
          <a:ext cx="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</xdr:row>
      <xdr:rowOff>0</xdr:rowOff>
    </xdr:from>
    <xdr:to>
      <xdr:col>2</xdr:col>
      <xdr:colOff>85725</xdr:colOff>
      <xdr:row>17</xdr:row>
      <xdr:rowOff>28575</xdr:rowOff>
    </xdr:to>
    <xdr:sp macro="" textlink="">
      <xdr:nvSpPr>
        <xdr:cNvPr id="69" name="Text Box 14"/>
        <xdr:cNvSpPr txBox="1">
          <a:spLocks noChangeArrowheads="1"/>
        </xdr:cNvSpPr>
      </xdr:nvSpPr>
      <xdr:spPr bwMode="auto">
        <a:xfrm>
          <a:off x="4667250" y="3143250"/>
          <a:ext cx="8572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</xdr:row>
      <xdr:rowOff>0</xdr:rowOff>
    </xdr:from>
    <xdr:to>
      <xdr:col>2</xdr:col>
      <xdr:colOff>85725</xdr:colOff>
      <xdr:row>17</xdr:row>
      <xdr:rowOff>28575</xdr:rowOff>
    </xdr:to>
    <xdr:sp macro="" textlink="">
      <xdr:nvSpPr>
        <xdr:cNvPr id="70" name="Text Box 18"/>
        <xdr:cNvSpPr txBox="1">
          <a:spLocks noChangeArrowheads="1"/>
        </xdr:cNvSpPr>
      </xdr:nvSpPr>
      <xdr:spPr bwMode="auto">
        <a:xfrm>
          <a:off x="4667250" y="3143250"/>
          <a:ext cx="8572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</xdr:row>
      <xdr:rowOff>0</xdr:rowOff>
    </xdr:from>
    <xdr:to>
      <xdr:col>2</xdr:col>
      <xdr:colOff>85725</xdr:colOff>
      <xdr:row>17</xdr:row>
      <xdr:rowOff>28575</xdr:rowOff>
    </xdr:to>
    <xdr:sp macro="" textlink="">
      <xdr:nvSpPr>
        <xdr:cNvPr id="71" name="Text Box 14"/>
        <xdr:cNvSpPr txBox="1">
          <a:spLocks noChangeArrowheads="1"/>
        </xdr:cNvSpPr>
      </xdr:nvSpPr>
      <xdr:spPr bwMode="auto">
        <a:xfrm>
          <a:off x="4667250" y="3143250"/>
          <a:ext cx="8572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</xdr:row>
      <xdr:rowOff>0</xdr:rowOff>
    </xdr:from>
    <xdr:to>
      <xdr:col>2</xdr:col>
      <xdr:colOff>85725</xdr:colOff>
      <xdr:row>17</xdr:row>
      <xdr:rowOff>28575</xdr:rowOff>
    </xdr:to>
    <xdr:sp macro="" textlink="">
      <xdr:nvSpPr>
        <xdr:cNvPr id="72" name="Text Box 18"/>
        <xdr:cNvSpPr txBox="1">
          <a:spLocks noChangeArrowheads="1"/>
        </xdr:cNvSpPr>
      </xdr:nvSpPr>
      <xdr:spPr bwMode="auto">
        <a:xfrm>
          <a:off x="4667250" y="3143250"/>
          <a:ext cx="8572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</xdr:row>
      <xdr:rowOff>0</xdr:rowOff>
    </xdr:from>
    <xdr:to>
      <xdr:col>2</xdr:col>
      <xdr:colOff>85725</xdr:colOff>
      <xdr:row>17</xdr:row>
      <xdr:rowOff>28575</xdr:rowOff>
    </xdr:to>
    <xdr:sp macro="" textlink="">
      <xdr:nvSpPr>
        <xdr:cNvPr id="73" name="Text Box 14"/>
        <xdr:cNvSpPr txBox="1">
          <a:spLocks noChangeArrowheads="1"/>
        </xdr:cNvSpPr>
      </xdr:nvSpPr>
      <xdr:spPr bwMode="auto">
        <a:xfrm>
          <a:off x="4667250" y="3143250"/>
          <a:ext cx="8572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</xdr:row>
      <xdr:rowOff>0</xdr:rowOff>
    </xdr:from>
    <xdr:to>
      <xdr:col>2</xdr:col>
      <xdr:colOff>85725</xdr:colOff>
      <xdr:row>17</xdr:row>
      <xdr:rowOff>28575</xdr:rowOff>
    </xdr:to>
    <xdr:sp macro="" textlink="">
      <xdr:nvSpPr>
        <xdr:cNvPr id="74" name="Text Box 14"/>
        <xdr:cNvSpPr txBox="1">
          <a:spLocks noChangeArrowheads="1"/>
        </xdr:cNvSpPr>
      </xdr:nvSpPr>
      <xdr:spPr bwMode="auto">
        <a:xfrm>
          <a:off x="4667250" y="3143250"/>
          <a:ext cx="8572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</xdr:row>
      <xdr:rowOff>0</xdr:rowOff>
    </xdr:from>
    <xdr:to>
      <xdr:col>2</xdr:col>
      <xdr:colOff>85725</xdr:colOff>
      <xdr:row>17</xdr:row>
      <xdr:rowOff>28575</xdr:rowOff>
    </xdr:to>
    <xdr:sp macro="" textlink="">
      <xdr:nvSpPr>
        <xdr:cNvPr id="75" name="Text Box 18"/>
        <xdr:cNvSpPr txBox="1">
          <a:spLocks noChangeArrowheads="1"/>
        </xdr:cNvSpPr>
      </xdr:nvSpPr>
      <xdr:spPr bwMode="auto">
        <a:xfrm>
          <a:off x="4667250" y="3143250"/>
          <a:ext cx="8572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</xdr:row>
      <xdr:rowOff>0</xdr:rowOff>
    </xdr:from>
    <xdr:to>
      <xdr:col>2</xdr:col>
      <xdr:colOff>85725</xdr:colOff>
      <xdr:row>17</xdr:row>
      <xdr:rowOff>28575</xdr:rowOff>
    </xdr:to>
    <xdr:sp macro="" textlink="">
      <xdr:nvSpPr>
        <xdr:cNvPr id="76" name="Text Box 14"/>
        <xdr:cNvSpPr txBox="1">
          <a:spLocks noChangeArrowheads="1"/>
        </xdr:cNvSpPr>
      </xdr:nvSpPr>
      <xdr:spPr bwMode="auto">
        <a:xfrm>
          <a:off x="4667250" y="3143250"/>
          <a:ext cx="8572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</xdr:row>
      <xdr:rowOff>0</xdr:rowOff>
    </xdr:from>
    <xdr:to>
      <xdr:col>2</xdr:col>
      <xdr:colOff>85725</xdr:colOff>
      <xdr:row>17</xdr:row>
      <xdr:rowOff>28575</xdr:rowOff>
    </xdr:to>
    <xdr:sp macro="" textlink="">
      <xdr:nvSpPr>
        <xdr:cNvPr id="77" name="Text Box 18"/>
        <xdr:cNvSpPr txBox="1">
          <a:spLocks noChangeArrowheads="1"/>
        </xdr:cNvSpPr>
      </xdr:nvSpPr>
      <xdr:spPr bwMode="auto">
        <a:xfrm>
          <a:off x="4667250" y="3143250"/>
          <a:ext cx="8572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</xdr:row>
      <xdr:rowOff>0</xdr:rowOff>
    </xdr:from>
    <xdr:to>
      <xdr:col>2</xdr:col>
      <xdr:colOff>85725</xdr:colOff>
      <xdr:row>17</xdr:row>
      <xdr:rowOff>28575</xdr:rowOff>
    </xdr:to>
    <xdr:sp macro="" textlink="">
      <xdr:nvSpPr>
        <xdr:cNvPr id="78" name="Text Box 14"/>
        <xdr:cNvSpPr txBox="1">
          <a:spLocks noChangeArrowheads="1"/>
        </xdr:cNvSpPr>
      </xdr:nvSpPr>
      <xdr:spPr bwMode="auto">
        <a:xfrm>
          <a:off x="4667250" y="3143250"/>
          <a:ext cx="8572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</xdr:row>
      <xdr:rowOff>0</xdr:rowOff>
    </xdr:from>
    <xdr:to>
      <xdr:col>2</xdr:col>
      <xdr:colOff>85725</xdr:colOff>
      <xdr:row>17</xdr:row>
      <xdr:rowOff>28575</xdr:rowOff>
    </xdr:to>
    <xdr:sp macro="" textlink="">
      <xdr:nvSpPr>
        <xdr:cNvPr id="79" name="Text Box 18"/>
        <xdr:cNvSpPr txBox="1">
          <a:spLocks noChangeArrowheads="1"/>
        </xdr:cNvSpPr>
      </xdr:nvSpPr>
      <xdr:spPr bwMode="auto">
        <a:xfrm>
          <a:off x="4667250" y="3143250"/>
          <a:ext cx="8572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</xdr:row>
      <xdr:rowOff>0</xdr:rowOff>
    </xdr:from>
    <xdr:to>
      <xdr:col>2</xdr:col>
      <xdr:colOff>85725</xdr:colOff>
      <xdr:row>17</xdr:row>
      <xdr:rowOff>28575</xdr:rowOff>
    </xdr:to>
    <xdr:sp macro="" textlink="">
      <xdr:nvSpPr>
        <xdr:cNvPr id="80" name="Text Box 14"/>
        <xdr:cNvSpPr txBox="1">
          <a:spLocks noChangeArrowheads="1"/>
        </xdr:cNvSpPr>
      </xdr:nvSpPr>
      <xdr:spPr bwMode="auto">
        <a:xfrm>
          <a:off x="4667250" y="3143250"/>
          <a:ext cx="8572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</xdr:row>
      <xdr:rowOff>0</xdr:rowOff>
    </xdr:from>
    <xdr:to>
      <xdr:col>2</xdr:col>
      <xdr:colOff>85725</xdr:colOff>
      <xdr:row>17</xdr:row>
      <xdr:rowOff>28575</xdr:rowOff>
    </xdr:to>
    <xdr:sp macro="" textlink="">
      <xdr:nvSpPr>
        <xdr:cNvPr id="81" name="Text Box 18"/>
        <xdr:cNvSpPr txBox="1">
          <a:spLocks noChangeArrowheads="1"/>
        </xdr:cNvSpPr>
      </xdr:nvSpPr>
      <xdr:spPr bwMode="auto">
        <a:xfrm>
          <a:off x="4667250" y="3143250"/>
          <a:ext cx="8572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</xdr:row>
      <xdr:rowOff>0</xdr:rowOff>
    </xdr:from>
    <xdr:to>
      <xdr:col>2</xdr:col>
      <xdr:colOff>85725</xdr:colOff>
      <xdr:row>17</xdr:row>
      <xdr:rowOff>28575</xdr:rowOff>
    </xdr:to>
    <xdr:sp macro="" textlink="">
      <xdr:nvSpPr>
        <xdr:cNvPr id="82" name="Text Box 14"/>
        <xdr:cNvSpPr txBox="1">
          <a:spLocks noChangeArrowheads="1"/>
        </xdr:cNvSpPr>
      </xdr:nvSpPr>
      <xdr:spPr bwMode="auto">
        <a:xfrm>
          <a:off x="4667250" y="3143250"/>
          <a:ext cx="8572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</xdr:row>
      <xdr:rowOff>0</xdr:rowOff>
    </xdr:from>
    <xdr:to>
      <xdr:col>2</xdr:col>
      <xdr:colOff>85725</xdr:colOff>
      <xdr:row>17</xdr:row>
      <xdr:rowOff>28575</xdr:rowOff>
    </xdr:to>
    <xdr:sp macro="" textlink="">
      <xdr:nvSpPr>
        <xdr:cNvPr id="83" name="Text Box 18"/>
        <xdr:cNvSpPr txBox="1">
          <a:spLocks noChangeArrowheads="1"/>
        </xdr:cNvSpPr>
      </xdr:nvSpPr>
      <xdr:spPr bwMode="auto">
        <a:xfrm>
          <a:off x="4667250" y="3143250"/>
          <a:ext cx="8572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88</xdr:row>
      <xdr:rowOff>0</xdr:rowOff>
    </xdr:from>
    <xdr:to>
      <xdr:col>2</xdr:col>
      <xdr:colOff>85725</xdr:colOff>
      <xdr:row>89</xdr:row>
      <xdr:rowOff>18317</xdr:rowOff>
    </xdr:to>
    <xdr:sp macro="" textlink="">
      <xdr:nvSpPr>
        <xdr:cNvPr id="84" name="Text Box 14"/>
        <xdr:cNvSpPr txBox="1">
          <a:spLocks noChangeArrowheads="1"/>
        </xdr:cNvSpPr>
      </xdr:nvSpPr>
      <xdr:spPr bwMode="auto">
        <a:xfrm>
          <a:off x="4667250" y="17106900"/>
          <a:ext cx="85725" cy="2088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88</xdr:row>
      <xdr:rowOff>0</xdr:rowOff>
    </xdr:from>
    <xdr:to>
      <xdr:col>2</xdr:col>
      <xdr:colOff>85725</xdr:colOff>
      <xdr:row>89</xdr:row>
      <xdr:rowOff>18317</xdr:rowOff>
    </xdr:to>
    <xdr:sp macro="" textlink="">
      <xdr:nvSpPr>
        <xdr:cNvPr id="85" name="Text Box 18"/>
        <xdr:cNvSpPr txBox="1">
          <a:spLocks noChangeArrowheads="1"/>
        </xdr:cNvSpPr>
      </xdr:nvSpPr>
      <xdr:spPr bwMode="auto">
        <a:xfrm>
          <a:off x="4667250" y="17106900"/>
          <a:ext cx="85725" cy="2088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88</xdr:row>
      <xdr:rowOff>0</xdr:rowOff>
    </xdr:from>
    <xdr:to>
      <xdr:col>2</xdr:col>
      <xdr:colOff>85725</xdr:colOff>
      <xdr:row>89</xdr:row>
      <xdr:rowOff>18317</xdr:rowOff>
    </xdr:to>
    <xdr:sp macro="" textlink="">
      <xdr:nvSpPr>
        <xdr:cNvPr id="86" name="Text Box 14"/>
        <xdr:cNvSpPr txBox="1">
          <a:spLocks noChangeArrowheads="1"/>
        </xdr:cNvSpPr>
      </xdr:nvSpPr>
      <xdr:spPr bwMode="auto">
        <a:xfrm>
          <a:off x="4667250" y="17106900"/>
          <a:ext cx="85725" cy="2088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88</xdr:row>
      <xdr:rowOff>0</xdr:rowOff>
    </xdr:from>
    <xdr:to>
      <xdr:col>2</xdr:col>
      <xdr:colOff>85725</xdr:colOff>
      <xdr:row>89</xdr:row>
      <xdr:rowOff>18317</xdr:rowOff>
    </xdr:to>
    <xdr:sp macro="" textlink="">
      <xdr:nvSpPr>
        <xdr:cNvPr id="87" name="Text Box 18"/>
        <xdr:cNvSpPr txBox="1">
          <a:spLocks noChangeArrowheads="1"/>
        </xdr:cNvSpPr>
      </xdr:nvSpPr>
      <xdr:spPr bwMode="auto">
        <a:xfrm>
          <a:off x="4667250" y="17106900"/>
          <a:ext cx="85725" cy="2088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88</xdr:row>
      <xdr:rowOff>0</xdr:rowOff>
    </xdr:from>
    <xdr:to>
      <xdr:col>2</xdr:col>
      <xdr:colOff>85725</xdr:colOff>
      <xdr:row>89</xdr:row>
      <xdr:rowOff>18317</xdr:rowOff>
    </xdr:to>
    <xdr:sp macro="" textlink="">
      <xdr:nvSpPr>
        <xdr:cNvPr id="88" name="Text Box 14"/>
        <xdr:cNvSpPr txBox="1">
          <a:spLocks noChangeArrowheads="1"/>
        </xdr:cNvSpPr>
      </xdr:nvSpPr>
      <xdr:spPr bwMode="auto">
        <a:xfrm>
          <a:off x="4667250" y="17106900"/>
          <a:ext cx="85725" cy="2088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88</xdr:row>
      <xdr:rowOff>0</xdr:rowOff>
    </xdr:from>
    <xdr:to>
      <xdr:col>2</xdr:col>
      <xdr:colOff>85725</xdr:colOff>
      <xdr:row>89</xdr:row>
      <xdr:rowOff>18317</xdr:rowOff>
    </xdr:to>
    <xdr:sp macro="" textlink="">
      <xdr:nvSpPr>
        <xdr:cNvPr id="89" name="Text Box 18"/>
        <xdr:cNvSpPr txBox="1">
          <a:spLocks noChangeArrowheads="1"/>
        </xdr:cNvSpPr>
      </xdr:nvSpPr>
      <xdr:spPr bwMode="auto">
        <a:xfrm>
          <a:off x="4667250" y="17106900"/>
          <a:ext cx="85725" cy="2088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88</xdr:row>
      <xdr:rowOff>0</xdr:rowOff>
    </xdr:from>
    <xdr:to>
      <xdr:col>2</xdr:col>
      <xdr:colOff>85725</xdr:colOff>
      <xdr:row>89</xdr:row>
      <xdr:rowOff>18317</xdr:rowOff>
    </xdr:to>
    <xdr:sp macro="" textlink="">
      <xdr:nvSpPr>
        <xdr:cNvPr id="90" name="Text Box 14"/>
        <xdr:cNvSpPr txBox="1">
          <a:spLocks noChangeArrowheads="1"/>
        </xdr:cNvSpPr>
      </xdr:nvSpPr>
      <xdr:spPr bwMode="auto">
        <a:xfrm>
          <a:off x="4667250" y="17106900"/>
          <a:ext cx="85725" cy="2088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88</xdr:row>
      <xdr:rowOff>0</xdr:rowOff>
    </xdr:from>
    <xdr:to>
      <xdr:col>2</xdr:col>
      <xdr:colOff>85725</xdr:colOff>
      <xdr:row>89</xdr:row>
      <xdr:rowOff>18317</xdr:rowOff>
    </xdr:to>
    <xdr:sp macro="" textlink="">
      <xdr:nvSpPr>
        <xdr:cNvPr id="91" name="Text Box 18"/>
        <xdr:cNvSpPr txBox="1">
          <a:spLocks noChangeArrowheads="1"/>
        </xdr:cNvSpPr>
      </xdr:nvSpPr>
      <xdr:spPr bwMode="auto">
        <a:xfrm>
          <a:off x="4667250" y="17106900"/>
          <a:ext cx="85725" cy="2088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88</xdr:row>
      <xdr:rowOff>0</xdr:rowOff>
    </xdr:from>
    <xdr:to>
      <xdr:col>2</xdr:col>
      <xdr:colOff>85725</xdr:colOff>
      <xdr:row>89</xdr:row>
      <xdr:rowOff>18317</xdr:rowOff>
    </xdr:to>
    <xdr:sp macro="" textlink="">
      <xdr:nvSpPr>
        <xdr:cNvPr id="92" name="Text Box 14"/>
        <xdr:cNvSpPr txBox="1">
          <a:spLocks noChangeArrowheads="1"/>
        </xdr:cNvSpPr>
      </xdr:nvSpPr>
      <xdr:spPr bwMode="auto">
        <a:xfrm>
          <a:off x="4667250" y="17106900"/>
          <a:ext cx="85725" cy="2088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88</xdr:row>
      <xdr:rowOff>0</xdr:rowOff>
    </xdr:from>
    <xdr:to>
      <xdr:col>2</xdr:col>
      <xdr:colOff>85725</xdr:colOff>
      <xdr:row>89</xdr:row>
      <xdr:rowOff>18317</xdr:rowOff>
    </xdr:to>
    <xdr:sp macro="" textlink="">
      <xdr:nvSpPr>
        <xdr:cNvPr id="93" name="Text Box 18"/>
        <xdr:cNvSpPr txBox="1">
          <a:spLocks noChangeArrowheads="1"/>
        </xdr:cNvSpPr>
      </xdr:nvSpPr>
      <xdr:spPr bwMode="auto">
        <a:xfrm>
          <a:off x="4667250" y="17106900"/>
          <a:ext cx="85725" cy="2088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</xdr:row>
      <xdr:rowOff>0</xdr:rowOff>
    </xdr:from>
    <xdr:to>
      <xdr:col>2</xdr:col>
      <xdr:colOff>85725</xdr:colOff>
      <xdr:row>17</xdr:row>
      <xdr:rowOff>28575</xdr:rowOff>
    </xdr:to>
    <xdr:sp macro="" textlink="">
      <xdr:nvSpPr>
        <xdr:cNvPr id="94" name="Text Box 16"/>
        <xdr:cNvSpPr txBox="1">
          <a:spLocks noChangeArrowheads="1"/>
        </xdr:cNvSpPr>
      </xdr:nvSpPr>
      <xdr:spPr bwMode="auto">
        <a:xfrm>
          <a:off x="4667250" y="3143250"/>
          <a:ext cx="8572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</xdr:row>
      <xdr:rowOff>0</xdr:rowOff>
    </xdr:from>
    <xdr:to>
      <xdr:col>2</xdr:col>
      <xdr:colOff>85725</xdr:colOff>
      <xdr:row>17</xdr:row>
      <xdr:rowOff>47625</xdr:rowOff>
    </xdr:to>
    <xdr:sp macro="" textlink="">
      <xdr:nvSpPr>
        <xdr:cNvPr id="95" name="Text Box 14"/>
        <xdr:cNvSpPr txBox="1">
          <a:spLocks noChangeArrowheads="1"/>
        </xdr:cNvSpPr>
      </xdr:nvSpPr>
      <xdr:spPr bwMode="auto">
        <a:xfrm>
          <a:off x="4667250" y="3143250"/>
          <a:ext cx="85725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</xdr:row>
      <xdr:rowOff>0</xdr:rowOff>
    </xdr:from>
    <xdr:to>
      <xdr:col>2</xdr:col>
      <xdr:colOff>85725</xdr:colOff>
      <xdr:row>17</xdr:row>
      <xdr:rowOff>47625</xdr:rowOff>
    </xdr:to>
    <xdr:sp macro="" textlink="">
      <xdr:nvSpPr>
        <xdr:cNvPr id="96" name="Text Box 18"/>
        <xdr:cNvSpPr txBox="1">
          <a:spLocks noChangeArrowheads="1"/>
        </xdr:cNvSpPr>
      </xdr:nvSpPr>
      <xdr:spPr bwMode="auto">
        <a:xfrm>
          <a:off x="4667250" y="3143250"/>
          <a:ext cx="85725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</xdr:row>
      <xdr:rowOff>0</xdr:rowOff>
    </xdr:from>
    <xdr:to>
      <xdr:col>2</xdr:col>
      <xdr:colOff>85725</xdr:colOff>
      <xdr:row>17</xdr:row>
      <xdr:rowOff>47625</xdr:rowOff>
    </xdr:to>
    <xdr:sp macro="" textlink="">
      <xdr:nvSpPr>
        <xdr:cNvPr id="97" name="Text Box 14"/>
        <xdr:cNvSpPr txBox="1">
          <a:spLocks noChangeArrowheads="1"/>
        </xdr:cNvSpPr>
      </xdr:nvSpPr>
      <xdr:spPr bwMode="auto">
        <a:xfrm>
          <a:off x="4667250" y="3143250"/>
          <a:ext cx="85725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</xdr:row>
      <xdr:rowOff>0</xdr:rowOff>
    </xdr:from>
    <xdr:to>
      <xdr:col>2</xdr:col>
      <xdr:colOff>85725</xdr:colOff>
      <xdr:row>17</xdr:row>
      <xdr:rowOff>47625</xdr:rowOff>
    </xdr:to>
    <xdr:sp macro="" textlink="">
      <xdr:nvSpPr>
        <xdr:cNvPr id="98" name="Text Box 18"/>
        <xdr:cNvSpPr txBox="1">
          <a:spLocks noChangeArrowheads="1"/>
        </xdr:cNvSpPr>
      </xdr:nvSpPr>
      <xdr:spPr bwMode="auto">
        <a:xfrm>
          <a:off x="4667250" y="3143250"/>
          <a:ext cx="85725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</xdr:row>
      <xdr:rowOff>0</xdr:rowOff>
    </xdr:from>
    <xdr:to>
      <xdr:col>2</xdr:col>
      <xdr:colOff>85725</xdr:colOff>
      <xdr:row>17</xdr:row>
      <xdr:rowOff>47625</xdr:rowOff>
    </xdr:to>
    <xdr:sp macro="" textlink="">
      <xdr:nvSpPr>
        <xdr:cNvPr id="99" name="Text Box 14"/>
        <xdr:cNvSpPr txBox="1">
          <a:spLocks noChangeArrowheads="1"/>
        </xdr:cNvSpPr>
      </xdr:nvSpPr>
      <xdr:spPr bwMode="auto">
        <a:xfrm>
          <a:off x="4667250" y="3143250"/>
          <a:ext cx="85725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</xdr:row>
      <xdr:rowOff>0</xdr:rowOff>
    </xdr:from>
    <xdr:to>
      <xdr:col>2</xdr:col>
      <xdr:colOff>85725</xdr:colOff>
      <xdr:row>17</xdr:row>
      <xdr:rowOff>47625</xdr:rowOff>
    </xdr:to>
    <xdr:sp macro="" textlink="">
      <xdr:nvSpPr>
        <xdr:cNvPr id="100" name="Text Box 18"/>
        <xdr:cNvSpPr txBox="1">
          <a:spLocks noChangeArrowheads="1"/>
        </xdr:cNvSpPr>
      </xdr:nvSpPr>
      <xdr:spPr bwMode="auto">
        <a:xfrm>
          <a:off x="4667250" y="3143250"/>
          <a:ext cx="85725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</xdr:row>
      <xdr:rowOff>0</xdr:rowOff>
    </xdr:from>
    <xdr:to>
      <xdr:col>2</xdr:col>
      <xdr:colOff>85725</xdr:colOff>
      <xdr:row>17</xdr:row>
      <xdr:rowOff>47625</xdr:rowOff>
    </xdr:to>
    <xdr:sp macro="" textlink="">
      <xdr:nvSpPr>
        <xdr:cNvPr id="101" name="Text Box 14"/>
        <xdr:cNvSpPr txBox="1">
          <a:spLocks noChangeArrowheads="1"/>
        </xdr:cNvSpPr>
      </xdr:nvSpPr>
      <xdr:spPr bwMode="auto">
        <a:xfrm>
          <a:off x="4667250" y="3143250"/>
          <a:ext cx="85725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</xdr:row>
      <xdr:rowOff>0</xdr:rowOff>
    </xdr:from>
    <xdr:to>
      <xdr:col>2</xdr:col>
      <xdr:colOff>85725</xdr:colOff>
      <xdr:row>17</xdr:row>
      <xdr:rowOff>47625</xdr:rowOff>
    </xdr:to>
    <xdr:sp macro="" textlink="">
      <xdr:nvSpPr>
        <xdr:cNvPr id="102" name="Text Box 18"/>
        <xdr:cNvSpPr txBox="1">
          <a:spLocks noChangeArrowheads="1"/>
        </xdr:cNvSpPr>
      </xdr:nvSpPr>
      <xdr:spPr bwMode="auto">
        <a:xfrm>
          <a:off x="4667250" y="3143250"/>
          <a:ext cx="85725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</xdr:row>
      <xdr:rowOff>0</xdr:rowOff>
    </xdr:from>
    <xdr:to>
      <xdr:col>2</xdr:col>
      <xdr:colOff>85725</xdr:colOff>
      <xdr:row>17</xdr:row>
      <xdr:rowOff>47625</xdr:rowOff>
    </xdr:to>
    <xdr:sp macro="" textlink="">
      <xdr:nvSpPr>
        <xdr:cNvPr id="103" name="Text Box 14"/>
        <xdr:cNvSpPr txBox="1">
          <a:spLocks noChangeArrowheads="1"/>
        </xdr:cNvSpPr>
      </xdr:nvSpPr>
      <xdr:spPr bwMode="auto">
        <a:xfrm>
          <a:off x="4667250" y="3143250"/>
          <a:ext cx="85725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</xdr:row>
      <xdr:rowOff>0</xdr:rowOff>
    </xdr:from>
    <xdr:to>
      <xdr:col>2</xdr:col>
      <xdr:colOff>85725</xdr:colOff>
      <xdr:row>17</xdr:row>
      <xdr:rowOff>47625</xdr:rowOff>
    </xdr:to>
    <xdr:sp macro="" textlink="">
      <xdr:nvSpPr>
        <xdr:cNvPr id="104" name="Text Box 18"/>
        <xdr:cNvSpPr txBox="1">
          <a:spLocks noChangeArrowheads="1"/>
        </xdr:cNvSpPr>
      </xdr:nvSpPr>
      <xdr:spPr bwMode="auto">
        <a:xfrm>
          <a:off x="4667250" y="3143250"/>
          <a:ext cx="85725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</xdr:row>
      <xdr:rowOff>0</xdr:rowOff>
    </xdr:from>
    <xdr:to>
      <xdr:col>2</xdr:col>
      <xdr:colOff>85725</xdr:colOff>
      <xdr:row>17</xdr:row>
      <xdr:rowOff>47625</xdr:rowOff>
    </xdr:to>
    <xdr:sp macro="" textlink="">
      <xdr:nvSpPr>
        <xdr:cNvPr id="105" name="Text Box 14"/>
        <xdr:cNvSpPr txBox="1">
          <a:spLocks noChangeArrowheads="1"/>
        </xdr:cNvSpPr>
      </xdr:nvSpPr>
      <xdr:spPr bwMode="auto">
        <a:xfrm>
          <a:off x="4667250" y="3143250"/>
          <a:ext cx="85725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</xdr:row>
      <xdr:rowOff>0</xdr:rowOff>
    </xdr:from>
    <xdr:to>
      <xdr:col>2</xdr:col>
      <xdr:colOff>85725</xdr:colOff>
      <xdr:row>17</xdr:row>
      <xdr:rowOff>47625</xdr:rowOff>
    </xdr:to>
    <xdr:sp macro="" textlink="">
      <xdr:nvSpPr>
        <xdr:cNvPr id="106" name="Text Box 18"/>
        <xdr:cNvSpPr txBox="1">
          <a:spLocks noChangeArrowheads="1"/>
        </xdr:cNvSpPr>
      </xdr:nvSpPr>
      <xdr:spPr bwMode="auto">
        <a:xfrm>
          <a:off x="4667250" y="3143250"/>
          <a:ext cx="85725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</xdr:row>
      <xdr:rowOff>0</xdr:rowOff>
    </xdr:from>
    <xdr:to>
      <xdr:col>2</xdr:col>
      <xdr:colOff>85725</xdr:colOff>
      <xdr:row>17</xdr:row>
      <xdr:rowOff>47625</xdr:rowOff>
    </xdr:to>
    <xdr:sp macro="" textlink="">
      <xdr:nvSpPr>
        <xdr:cNvPr id="107" name="Text Box 14"/>
        <xdr:cNvSpPr txBox="1">
          <a:spLocks noChangeArrowheads="1"/>
        </xdr:cNvSpPr>
      </xdr:nvSpPr>
      <xdr:spPr bwMode="auto">
        <a:xfrm>
          <a:off x="4667250" y="3143250"/>
          <a:ext cx="85725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</xdr:row>
      <xdr:rowOff>0</xdr:rowOff>
    </xdr:from>
    <xdr:to>
      <xdr:col>2</xdr:col>
      <xdr:colOff>85725</xdr:colOff>
      <xdr:row>17</xdr:row>
      <xdr:rowOff>47625</xdr:rowOff>
    </xdr:to>
    <xdr:sp macro="" textlink="">
      <xdr:nvSpPr>
        <xdr:cNvPr id="108" name="Text Box 18"/>
        <xdr:cNvSpPr txBox="1">
          <a:spLocks noChangeArrowheads="1"/>
        </xdr:cNvSpPr>
      </xdr:nvSpPr>
      <xdr:spPr bwMode="auto">
        <a:xfrm>
          <a:off x="4667250" y="3143250"/>
          <a:ext cx="85725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</xdr:row>
      <xdr:rowOff>0</xdr:rowOff>
    </xdr:from>
    <xdr:to>
      <xdr:col>2</xdr:col>
      <xdr:colOff>85725</xdr:colOff>
      <xdr:row>17</xdr:row>
      <xdr:rowOff>57150</xdr:rowOff>
    </xdr:to>
    <xdr:sp macro="" textlink="">
      <xdr:nvSpPr>
        <xdr:cNvPr id="109" name="Text Box 14"/>
        <xdr:cNvSpPr txBox="1">
          <a:spLocks noChangeArrowheads="1"/>
        </xdr:cNvSpPr>
      </xdr:nvSpPr>
      <xdr:spPr bwMode="auto">
        <a:xfrm>
          <a:off x="4667250" y="3143250"/>
          <a:ext cx="85725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</xdr:row>
      <xdr:rowOff>0</xdr:rowOff>
    </xdr:from>
    <xdr:to>
      <xdr:col>2</xdr:col>
      <xdr:colOff>85725</xdr:colOff>
      <xdr:row>17</xdr:row>
      <xdr:rowOff>57150</xdr:rowOff>
    </xdr:to>
    <xdr:sp macro="" textlink="">
      <xdr:nvSpPr>
        <xdr:cNvPr id="110" name="Text Box 18"/>
        <xdr:cNvSpPr txBox="1">
          <a:spLocks noChangeArrowheads="1"/>
        </xdr:cNvSpPr>
      </xdr:nvSpPr>
      <xdr:spPr bwMode="auto">
        <a:xfrm>
          <a:off x="4667250" y="3143250"/>
          <a:ext cx="85725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</xdr:row>
      <xdr:rowOff>0</xdr:rowOff>
    </xdr:from>
    <xdr:to>
      <xdr:col>2</xdr:col>
      <xdr:colOff>85725</xdr:colOff>
      <xdr:row>17</xdr:row>
      <xdr:rowOff>38100</xdr:rowOff>
    </xdr:to>
    <xdr:sp macro="" textlink="">
      <xdr:nvSpPr>
        <xdr:cNvPr id="111" name="Text Box 14"/>
        <xdr:cNvSpPr txBox="1">
          <a:spLocks noChangeArrowheads="1"/>
        </xdr:cNvSpPr>
      </xdr:nvSpPr>
      <xdr:spPr bwMode="auto">
        <a:xfrm>
          <a:off x="4667250" y="31432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</xdr:row>
      <xdr:rowOff>0</xdr:rowOff>
    </xdr:from>
    <xdr:to>
      <xdr:col>2</xdr:col>
      <xdr:colOff>85725</xdr:colOff>
      <xdr:row>17</xdr:row>
      <xdr:rowOff>38100</xdr:rowOff>
    </xdr:to>
    <xdr:sp macro="" textlink="">
      <xdr:nvSpPr>
        <xdr:cNvPr id="112" name="Text Box 18"/>
        <xdr:cNvSpPr txBox="1">
          <a:spLocks noChangeArrowheads="1"/>
        </xdr:cNvSpPr>
      </xdr:nvSpPr>
      <xdr:spPr bwMode="auto">
        <a:xfrm>
          <a:off x="4667250" y="31432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</xdr:row>
      <xdr:rowOff>0</xdr:rowOff>
    </xdr:from>
    <xdr:to>
      <xdr:col>2</xdr:col>
      <xdr:colOff>85725</xdr:colOff>
      <xdr:row>17</xdr:row>
      <xdr:rowOff>47625</xdr:rowOff>
    </xdr:to>
    <xdr:sp macro="" textlink="">
      <xdr:nvSpPr>
        <xdr:cNvPr id="113" name="Text Box 14"/>
        <xdr:cNvSpPr txBox="1">
          <a:spLocks noChangeArrowheads="1"/>
        </xdr:cNvSpPr>
      </xdr:nvSpPr>
      <xdr:spPr bwMode="auto">
        <a:xfrm>
          <a:off x="4667250" y="3143250"/>
          <a:ext cx="85725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</xdr:row>
      <xdr:rowOff>0</xdr:rowOff>
    </xdr:from>
    <xdr:to>
      <xdr:col>2</xdr:col>
      <xdr:colOff>85725</xdr:colOff>
      <xdr:row>17</xdr:row>
      <xdr:rowOff>47625</xdr:rowOff>
    </xdr:to>
    <xdr:sp macro="" textlink="">
      <xdr:nvSpPr>
        <xdr:cNvPr id="114" name="Text Box 18"/>
        <xdr:cNvSpPr txBox="1">
          <a:spLocks noChangeArrowheads="1"/>
        </xdr:cNvSpPr>
      </xdr:nvSpPr>
      <xdr:spPr bwMode="auto">
        <a:xfrm>
          <a:off x="4667250" y="3143250"/>
          <a:ext cx="85725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17</xdr:row>
      <xdr:rowOff>0</xdr:rowOff>
    </xdr:from>
    <xdr:to>
      <xdr:col>2</xdr:col>
      <xdr:colOff>85725</xdr:colOff>
      <xdr:row>18</xdr:row>
      <xdr:rowOff>0</xdr:rowOff>
    </xdr:to>
    <xdr:sp macro="" textlink="">
      <xdr:nvSpPr>
        <xdr:cNvPr id="115" name="Text Box 14"/>
        <xdr:cNvSpPr txBox="1">
          <a:spLocks noChangeArrowheads="1"/>
        </xdr:cNvSpPr>
      </xdr:nvSpPr>
      <xdr:spPr bwMode="auto">
        <a:xfrm>
          <a:off x="4667250" y="33337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17</xdr:row>
      <xdr:rowOff>0</xdr:rowOff>
    </xdr:from>
    <xdr:to>
      <xdr:col>2</xdr:col>
      <xdr:colOff>85725</xdr:colOff>
      <xdr:row>18</xdr:row>
      <xdr:rowOff>0</xdr:rowOff>
    </xdr:to>
    <xdr:sp macro="" textlink="">
      <xdr:nvSpPr>
        <xdr:cNvPr id="116" name="Text Box 18"/>
        <xdr:cNvSpPr txBox="1">
          <a:spLocks noChangeArrowheads="1"/>
        </xdr:cNvSpPr>
      </xdr:nvSpPr>
      <xdr:spPr bwMode="auto">
        <a:xfrm>
          <a:off x="4667250" y="33337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1990725</xdr:colOff>
      <xdr:row>88</xdr:row>
      <xdr:rowOff>0</xdr:rowOff>
    </xdr:from>
    <xdr:to>
      <xdr:col>1</xdr:col>
      <xdr:colOff>1990725</xdr:colOff>
      <xdr:row>89</xdr:row>
      <xdr:rowOff>18317</xdr:rowOff>
    </xdr:to>
    <xdr:sp macro="" textlink="">
      <xdr:nvSpPr>
        <xdr:cNvPr id="117" name="Text Box 4"/>
        <xdr:cNvSpPr txBox="1">
          <a:spLocks noChangeArrowheads="1"/>
        </xdr:cNvSpPr>
      </xdr:nvSpPr>
      <xdr:spPr bwMode="auto">
        <a:xfrm>
          <a:off x="2381250" y="17106900"/>
          <a:ext cx="0" cy="2088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1990725</xdr:colOff>
      <xdr:row>88</xdr:row>
      <xdr:rowOff>0</xdr:rowOff>
    </xdr:from>
    <xdr:to>
      <xdr:col>1</xdr:col>
      <xdr:colOff>1990725</xdr:colOff>
      <xdr:row>89</xdr:row>
      <xdr:rowOff>18317</xdr:rowOff>
    </xdr:to>
    <xdr:sp macro="" textlink="">
      <xdr:nvSpPr>
        <xdr:cNvPr id="118" name="Text Box 8"/>
        <xdr:cNvSpPr txBox="1">
          <a:spLocks noChangeArrowheads="1"/>
        </xdr:cNvSpPr>
      </xdr:nvSpPr>
      <xdr:spPr bwMode="auto">
        <a:xfrm>
          <a:off x="2381250" y="17106900"/>
          <a:ext cx="0" cy="2088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88</xdr:row>
      <xdr:rowOff>0</xdr:rowOff>
    </xdr:from>
    <xdr:to>
      <xdr:col>2</xdr:col>
      <xdr:colOff>85725</xdr:colOff>
      <xdr:row>89</xdr:row>
      <xdr:rowOff>18317</xdr:rowOff>
    </xdr:to>
    <xdr:sp macro="" textlink="">
      <xdr:nvSpPr>
        <xdr:cNvPr id="119" name="Text Box 14"/>
        <xdr:cNvSpPr txBox="1">
          <a:spLocks noChangeArrowheads="1"/>
        </xdr:cNvSpPr>
      </xdr:nvSpPr>
      <xdr:spPr bwMode="auto">
        <a:xfrm>
          <a:off x="4667250" y="17106900"/>
          <a:ext cx="85725" cy="2088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88</xdr:row>
      <xdr:rowOff>0</xdr:rowOff>
    </xdr:from>
    <xdr:to>
      <xdr:col>2</xdr:col>
      <xdr:colOff>85725</xdr:colOff>
      <xdr:row>89</xdr:row>
      <xdr:rowOff>18317</xdr:rowOff>
    </xdr:to>
    <xdr:sp macro="" textlink="">
      <xdr:nvSpPr>
        <xdr:cNvPr id="120" name="Text Box 18"/>
        <xdr:cNvSpPr txBox="1">
          <a:spLocks noChangeArrowheads="1"/>
        </xdr:cNvSpPr>
      </xdr:nvSpPr>
      <xdr:spPr bwMode="auto">
        <a:xfrm>
          <a:off x="4667250" y="17106900"/>
          <a:ext cx="85725" cy="2088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88</xdr:row>
      <xdr:rowOff>0</xdr:rowOff>
    </xdr:from>
    <xdr:to>
      <xdr:col>2</xdr:col>
      <xdr:colOff>85725</xdr:colOff>
      <xdr:row>89</xdr:row>
      <xdr:rowOff>27842</xdr:rowOff>
    </xdr:to>
    <xdr:sp macro="" textlink="">
      <xdr:nvSpPr>
        <xdr:cNvPr id="121" name="Text Box 14"/>
        <xdr:cNvSpPr txBox="1">
          <a:spLocks noChangeArrowheads="1"/>
        </xdr:cNvSpPr>
      </xdr:nvSpPr>
      <xdr:spPr bwMode="auto">
        <a:xfrm>
          <a:off x="4667250" y="17106900"/>
          <a:ext cx="85725" cy="2183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88</xdr:row>
      <xdr:rowOff>0</xdr:rowOff>
    </xdr:from>
    <xdr:to>
      <xdr:col>2</xdr:col>
      <xdr:colOff>85725</xdr:colOff>
      <xdr:row>89</xdr:row>
      <xdr:rowOff>27842</xdr:rowOff>
    </xdr:to>
    <xdr:sp macro="" textlink="">
      <xdr:nvSpPr>
        <xdr:cNvPr id="122" name="Text Box 18"/>
        <xdr:cNvSpPr txBox="1">
          <a:spLocks noChangeArrowheads="1"/>
        </xdr:cNvSpPr>
      </xdr:nvSpPr>
      <xdr:spPr bwMode="auto">
        <a:xfrm>
          <a:off x="4667250" y="17106900"/>
          <a:ext cx="85725" cy="2183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88</xdr:row>
      <xdr:rowOff>0</xdr:rowOff>
    </xdr:from>
    <xdr:to>
      <xdr:col>2</xdr:col>
      <xdr:colOff>85725</xdr:colOff>
      <xdr:row>89</xdr:row>
      <xdr:rowOff>27842</xdr:rowOff>
    </xdr:to>
    <xdr:sp macro="" textlink="">
      <xdr:nvSpPr>
        <xdr:cNvPr id="123" name="Text Box 14"/>
        <xdr:cNvSpPr txBox="1">
          <a:spLocks noChangeArrowheads="1"/>
        </xdr:cNvSpPr>
      </xdr:nvSpPr>
      <xdr:spPr bwMode="auto">
        <a:xfrm>
          <a:off x="4667250" y="17106900"/>
          <a:ext cx="85725" cy="2183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88</xdr:row>
      <xdr:rowOff>0</xdr:rowOff>
    </xdr:from>
    <xdr:to>
      <xdr:col>2</xdr:col>
      <xdr:colOff>85725</xdr:colOff>
      <xdr:row>89</xdr:row>
      <xdr:rowOff>27842</xdr:rowOff>
    </xdr:to>
    <xdr:sp macro="" textlink="">
      <xdr:nvSpPr>
        <xdr:cNvPr id="124" name="Text Box 18"/>
        <xdr:cNvSpPr txBox="1">
          <a:spLocks noChangeArrowheads="1"/>
        </xdr:cNvSpPr>
      </xdr:nvSpPr>
      <xdr:spPr bwMode="auto">
        <a:xfrm>
          <a:off x="4667250" y="17106900"/>
          <a:ext cx="85725" cy="2183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88</xdr:row>
      <xdr:rowOff>0</xdr:rowOff>
    </xdr:from>
    <xdr:to>
      <xdr:col>2</xdr:col>
      <xdr:colOff>85725</xdr:colOff>
      <xdr:row>89</xdr:row>
      <xdr:rowOff>37367</xdr:rowOff>
    </xdr:to>
    <xdr:sp macro="" textlink="">
      <xdr:nvSpPr>
        <xdr:cNvPr id="125" name="Text Box 14"/>
        <xdr:cNvSpPr txBox="1">
          <a:spLocks noChangeArrowheads="1"/>
        </xdr:cNvSpPr>
      </xdr:nvSpPr>
      <xdr:spPr bwMode="auto">
        <a:xfrm>
          <a:off x="4667250" y="17106900"/>
          <a:ext cx="85725" cy="22786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88</xdr:row>
      <xdr:rowOff>0</xdr:rowOff>
    </xdr:from>
    <xdr:to>
      <xdr:col>2</xdr:col>
      <xdr:colOff>85725</xdr:colOff>
      <xdr:row>89</xdr:row>
      <xdr:rowOff>37367</xdr:rowOff>
    </xdr:to>
    <xdr:sp macro="" textlink="">
      <xdr:nvSpPr>
        <xdr:cNvPr id="126" name="Text Box 18"/>
        <xdr:cNvSpPr txBox="1">
          <a:spLocks noChangeArrowheads="1"/>
        </xdr:cNvSpPr>
      </xdr:nvSpPr>
      <xdr:spPr bwMode="auto">
        <a:xfrm>
          <a:off x="4667250" y="17106900"/>
          <a:ext cx="85725" cy="22786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88</xdr:row>
      <xdr:rowOff>0</xdr:rowOff>
    </xdr:from>
    <xdr:to>
      <xdr:col>2</xdr:col>
      <xdr:colOff>85725</xdr:colOff>
      <xdr:row>89</xdr:row>
      <xdr:rowOff>18317</xdr:rowOff>
    </xdr:to>
    <xdr:sp macro="" textlink="">
      <xdr:nvSpPr>
        <xdr:cNvPr id="127" name="Text Box 14"/>
        <xdr:cNvSpPr txBox="1">
          <a:spLocks noChangeArrowheads="1"/>
        </xdr:cNvSpPr>
      </xdr:nvSpPr>
      <xdr:spPr bwMode="auto">
        <a:xfrm>
          <a:off x="4667250" y="17106900"/>
          <a:ext cx="85725" cy="2088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88</xdr:row>
      <xdr:rowOff>0</xdr:rowOff>
    </xdr:from>
    <xdr:to>
      <xdr:col>2</xdr:col>
      <xdr:colOff>85725</xdr:colOff>
      <xdr:row>89</xdr:row>
      <xdr:rowOff>18317</xdr:rowOff>
    </xdr:to>
    <xdr:sp macro="" textlink="">
      <xdr:nvSpPr>
        <xdr:cNvPr id="128" name="Text Box 18"/>
        <xdr:cNvSpPr txBox="1">
          <a:spLocks noChangeArrowheads="1"/>
        </xdr:cNvSpPr>
      </xdr:nvSpPr>
      <xdr:spPr bwMode="auto">
        <a:xfrm>
          <a:off x="4667250" y="17106900"/>
          <a:ext cx="85725" cy="2088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88</xdr:row>
      <xdr:rowOff>0</xdr:rowOff>
    </xdr:from>
    <xdr:to>
      <xdr:col>2</xdr:col>
      <xdr:colOff>85725</xdr:colOff>
      <xdr:row>89</xdr:row>
      <xdr:rowOff>37367</xdr:rowOff>
    </xdr:to>
    <xdr:sp macro="" textlink="">
      <xdr:nvSpPr>
        <xdr:cNvPr id="129" name="Text Box 14"/>
        <xdr:cNvSpPr txBox="1">
          <a:spLocks noChangeArrowheads="1"/>
        </xdr:cNvSpPr>
      </xdr:nvSpPr>
      <xdr:spPr bwMode="auto">
        <a:xfrm>
          <a:off x="4667250" y="17106900"/>
          <a:ext cx="85725" cy="22786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88</xdr:row>
      <xdr:rowOff>0</xdr:rowOff>
    </xdr:from>
    <xdr:to>
      <xdr:col>2</xdr:col>
      <xdr:colOff>85725</xdr:colOff>
      <xdr:row>89</xdr:row>
      <xdr:rowOff>37367</xdr:rowOff>
    </xdr:to>
    <xdr:sp macro="" textlink="">
      <xdr:nvSpPr>
        <xdr:cNvPr id="130" name="Text Box 18"/>
        <xdr:cNvSpPr txBox="1">
          <a:spLocks noChangeArrowheads="1"/>
        </xdr:cNvSpPr>
      </xdr:nvSpPr>
      <xdr:spPr bwMode="auto">
        <a:xfrm>
          <a:off x="4667250" y="17106900"/>
          <a:ext cx="85725" cy="22786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88</xdr:row>
      <xdr:rowOff>0</xdr:rowOff>
    </xdr:from>
    <xdr:to>
      <xdr:col>2</xdr:col>
      <xdr:colOff>85725</xdr:colOff>
      <xdr:row>89</xdr:row>
      <xdr:rowOff>27842</xdr:rowOff>
    </xdr:to>
    <xdr:sp macro="" textlink="">
      <xdr:nvSpPr>
        <xdr:cNvPr id="131" name="Text Box 14"/>
        <xdr:cNvSpPr txBox="1">
          <a:spLocks noChangeArrowheads="1"/>
        </xdr:cNvSpPr>
      </xdr:nvSpPr>
      <xdr:spPr bwMode="auto">
        <a:xfrm>
          <a:off x="4667250" y="17106900"/>
          <a:ext cx="85725" cy="2183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88</xdr:row>
      <xdr:rowOff>0</xdr:rowOff>
    </xdr:from>
    <xdr:to>
      <xdr:col>2</xdr:col>
      <xdr:colOff>85725</xdr:colOff>
      <xdr:row>89</xdr:row>
      <xdr:rowOff>27842</xdr:rowOff>
    </xdr:to>
    <xdr:sp macro="" textlink="">
      <xdr:nvSpPr>
        <xdr:cNvPr id="132" name="Text Box 18"/>
        <xdr:cNvSpPr txBox="1">
          <a:spLocks noChangeArrowheads="1"/>
        </xdr:cNvSpPr>
      </xdr:nvSpPr>
      <xdr:spPr bwMode="auto">
        <a:xfrm>
          <a:off x="4667250" y="17106900"/>
          <a:ext cx="85725" cy="2183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88</xdr:row>
      <xdr:rowOff>0</xdr:rowOff>
    </xdr:from>
    <xdr:to>
      <xdr:col>2</xdr:col>
      <xdr:colOff>85725</xdr:colOff>
      <xdr:row>89</xdr:row>
      <xdr:rowOff>27842</xdr:rowOff>
    </xdr:to>
    <xdr:sp macro="" textlink="">
      <xdr:nvSpPr>
        <xdr:cNvPr id="133" name="Text Box 14"/>
        <xdr:cNvSpPr txBox="1">
          <a:spLocks noChangeArrowheads="1"/>
        </xdr:cNvSpPr>
      </xdr:nvSpPr>
      <xdr:spPr bwMode="auto">
        <a:xfrm>
          <a:off x="4667250" y="17106900"/>
          <a:ext cx="85725" cy="2183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88</xdr:row>
      <xdr:rowOff>0</xdr:rowOff>
    </xdr:from>
    <xdr:to>
      <xdr:col>2</xdr:col>
      <xdr:colOff>85725</xdr:colOff>
      <xdr:row>89</xdr:row>
      <xdr:rowOff>27842</xdr:rowOff>
    </xdr:to>
    <xdr:sp macro="" textlink="">
      <xdr:nvSpPr>
        <xdr:cNvPr id="134" name="Text Box 18"/>
        <xdr:cNvSpPr txBox="1">
          <a:spLocks noChangeArrowheads="1"/>
        </xdr:cNvSpPr>
      </xdr:nvSpPr>
      <xdr:spPr bwMode="auto">
        <a:xfrm>
          <a:off x="4667250" y="17106900"/>
          <a:ext cx="85725" cy="2183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85725</xdr:colOff>
      <xdr:row>19</xdr:row>
      <xdr:rowOff>19050</xdr:rowOff>
    </xdr:to>
    <xdr:sp macro="" textlink="">
      <xdr:nvSpPr>
        <xdr:cNvPr id="135" name="Text Box 16"/>
        <xdr:cNvSpPr txBox="1">
          <a:spLocks noChangeArrowheads="1"/>
        </xdr:cNvSpPr>
      </xdr:nvSpPr>
      <xdr:spPr bwMode="auto">
        <a:xfrm>
          <a:off x="4667250" y="353377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60</xdr:row>
      <xdr:rowOff>0</xdr:rowOff>
    </xdr:from>
    <xdr:to>
      <xdr:col>2</xdr:col>
      <xdr:colOff>85725</xdr:colOff>
      <xdr:row>61</xdr:row>
      <xdr:rowOff>50555</xdr:rowOff>
    </xdr:to>
    <xdr:sp macro="" textlink="">
      <xdr:nvSpPr>
        <xdr:cNvPr id="136" name="Text Box 14"/>
        <xdr:cNvSpPr txBox="1">
          <a:spLocks noChangeArrowheads="1"/>
        </xdr:cNvSpPr>
      </xdr:nvSpPr>
      <xdr:spPr bwMode="auto">
        <a:xfrm>
          <a:off x="4667250" y="11715750"/>
          <a:ext cx="85725" cy="2410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60</xdr:row>
      <xdr:rowOff>0</xdr:rowOff>
    </xdr:from>
    <xdr:to>
      <xdr:col>2</xdr:col>
      <xdr:colOff>85725</xdr:colOff>
      <xdr:row>61</xdr:row>
      <xdr:rowOff>50555</xdr:rowOff>
    </xdr:to>
    <xdr:sp macro="" textlink="">
      <xdr:nvSpPr>
        <xdr:cNvPr id="137" name="Text Box 18"/>
        <xdr:cNvSpPr txBox="1">
          <a:spLocks noChangeArrowheads="1"/>
        </xdr:cNvSpPr>
      </xdr:nvSpPr>
      <xdr:spPr bwMode="auto">
        <a:xfrm>
          <a:off x="4667250" y="11715750"/>
          <a:ext cx="85725" cy="2410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61</xdr:row>
      <xdr:rowOff>0</xdr:rowOff>
    </xdr:from>
    <xdr:to>
      <xdr:col>2</xdr:col>
      <xdr:colOff>85725</xdr:colOff>
      <xdr:row>62</xdr:row>
      <xdr:rowOff>46160</xdr:rowOff>
    </xdr:to>
    <xdr:sp macro="" textlink="">
      <xdr:nvSpPr>
        <xdr:cNvPr id="138" name="Text Box 14"/>
        <xdr:cNvSpPr txBox="1">
          <a:spLocks noChangeArrowheads="1"/>
        </xdr:cNvSpPr>
      </xdr:nvSpPr>
      <xdr:spPr bwMode="auto">
        <a:xfrm>
          <a:off x="4667250" y="11906250"/>
          <a:ext cx="85725" cy="2366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61</xdr:row>
      <xdr:rowOff>0</xdr:rowOff>
    </xdr:from>
    <xdr:to>
      <xdr:col>2</xdr:col>
      <xdr:colOff>85725</xdr:colOff>
      <xdr:row>62</xdr:row>
      <xdr:rowOff>46160</xdr:rowOff>
    </xdr:to>
    <xdr:sp macro="" textlink="">
      <xdr:nvSpPr>
        <xdr:cNvPr id="139" name="Text Box 18"/>
        <xdr:cNvSpPr txBox="1">
          <a:spLocks noChangeArrowheads="1"/>
        </xdr:cNvSpPr>
      </xdr:nvSpPr>
      <xdr:spPr bwMode="auto">
        <a:xfrm>
          <a:off x="4667250" y="11906250"/>
          <a:ext cx="85725" cy="2366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78</xdr:row>
      <xdr:rowOff>0</xdr:rowOff>
    </xdr:from>
    <xdr:to>
      <xdr:col>2</xdr:col>
      <xdr:colOff>85725</xdr:colOff>
      <xdr:row>79</xdr:row>
      <xdr:rowOff>9525</xdr:rowOff>
    </xdr:to>
    <xdr:sp macro="" textlink="">
      <xdr:nvSpPr>
        <xdr:cNvPr id="140" name="Text Box 14"/>
        <xdr:cNvSpPr txBox="1">
          <a:spLocks noChangeArrowheads="1"/>
        </xdr:cNvSpPr>
      </xdr:nvSpPr>
      <xdr:spPr bwMode="auto">
        <a:xfrm>
          <a:off x="4667250" y="15173325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78</xdr:row>
      <xdr:rowOff>0</xdr:rowOff>
    </xdr:from>
    <xdr:to>
      <xdr:col>2</xdr:col>
      <xdr:colOff>85725</xdr:colOff>
      <xdr:row>79</xdr:row>
      <xdr:rowOff>9525</xdr:rowOff>
    </xdr:to>
    <xdr:sp macro="" textlink="">
      <xdr:nvSpPr>
        <xdr:cNvPr id="141" name="Text Box 18"/>
        <xdr:cNvSpPr txBox="1">
          <a:spLocks noChangeArrowheads="1"/>
        </xdr:cNvSpPr>
      </xdr:nvSpPr>
      <xdr:spPr bwMode="auto">
        <a:xfrm>
          <a:off x="4667250" y="15173325"/>
          <a:ext cx="857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79</xdr:row>
      <xdr:rowOff>0</xdr:rowOff>
    </xdr:from>
    <xdr:to>
      <xdr:col>2</xdr:col>
      <xdr:colOff>85725</xdr:colOff>
      <xdr:row>79</xdr:row>
      <xdr:rowOff>76200</xdr:rowOff>
    </xdr:to>
    <xdr:sp macro="" textlink="">
      <xdr:nvSpPr>
        <xdr:cNvPr id="142" name="Text Box 14"/>
        <xdr:cNvSpPr txBox="1">
          <a:spLocks noChangeArrowheads="1"/>
        </xdr:cNvSpPr>
      </xdr:nvSpPr>
      <xdr:spPr bwMode="auto">
        <a:xfrm>
          <a:off x="4667250" y="15363825"/>
          <a:ext cx="85725" cy="76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79</xdr:row>
      <xdr:rowOff>0</xdr:rowOff>
    </xdr:from>
    <xdr:to>
      <xdr:col>2</xdr:col>
      <xdr:colOff>85725</xdr:colOff>
      <xdr:row>79</xdr:row>
      <xdr:rowOff>76200</xdr:rowOff>
    </xdr:to>
    <xdr:sp macro="" textlink="">
      <xdr:nvSpPr>
        <xdr:cNvPr id="143" name="Text Box 18"/>
        <xdr:cNvSpPr txBox="1">
          <a:spLocks noChangeArrowheads="1"/>
        </xdr:cNvSpPr>
      </xdr:nvSpPr>
      <xdr:spPr bwMode="auto">
        <a:xfrm>
          <a:off x="4667250" y="15363825"/>
          <a:ext cx="85725" cy="76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85</xdr:row>
      <xdr:rowOff>0</xdr:rowOff>
    </xdr:from>
    <xdr:to>
      <xdr:col>2</xdr:col>
      <xdr:colOff>85725</xdr:colOff>
      <xdr:row>86</xdr:row>
      <xdr:rowOff>19050</xdr:rowOff>
    </xdr:to>
    <xdr:sp macro="" textlink="">
      <xdr:nvSpPr>
        <xdr:cNvPr id="144" name="Text Box 14"/>
        <xdr:cNvSpPr txBox="1">
          <a:spLocks noChangeArrowheads="1"/>
        </xdr:cNvSpPr>
      </xdr:nvSpPr>
      <xdr:spPr bwMode="auto">
        <a:xfrm>
          <a:off x="4667250" y="1652587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85</xdr:row>
      <xdr:rowOff>0</xdr:rowOff>
    </xdr:from>
    <xdr:to>
      <xdr:col>2</xdr:col>
      <xdr:colOff>85725</xdr:colOff>
      <xdr:row>86</xdr:row>
      <xdr:rowOff>19050</xdr:rowOff>
    </xdr:to>
    <xdr:sp macro="" textlink="">
      <xdr:nvSpPr>
        <xdr:cNvPr id="145" name="Text Box 18"/>
        <xdr:cNvSpPr txBox="1">
          <a:spLocks noChangeArrowheads="1"/>
        </xdr:cNvSpPr>
      </xdr:nvSpPr>
      <xdr:spPr bwMode="auto">
        <a:xfrm>
          <a:off x="4667250" y="1652587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20</xdr:row>
      <xdr:rowOff>0</xdr:rowOff>
    </xdr:from>
    <xdr:to>
      <xdr:col>2</xdr:col>
      <xdr:colOff>85725</xdr:colOff>
      <xdr:row>21</xdr:row>
      <xdr:rowOff>46159</xdr:rowOff>
    </xdr:to>
    <xdr:sp macro="" textlink="">
      <xdr:nvSpPr>
        <xdr:cNvPr id="146" name="Text Box 14"/>
        <xdr:cNvSpPr txBox="1">
          <a:spLocks noChangeArrowheads="1"/>
        </xdr:cNvSpPr>
      </xdr:nvSpPr>
      <xdr:spPr bwMode="auto">
        <a:xfrm>
          <a:off x="4667250" y="3924300"/>
          <a:ext cx="85725" cy="2366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20</xdr:row>
      <xdr:rowOff>0</xdr:rowOff>
    </xdr:from>
    <xdr:to>
      <xdr:col>2</xdr:col>
      <xdr:colOff>85725</xdr:colOff>
      <xdr:row>21</xdr:row>
      <xdr:rowOff>46159</xdr:rowOff>
    </xdr:to>
    <xdr:sp macro="" textlink="">
      <xdr:nvSpPr>
        <xdr:cNvPr id="147" name="Text Box 18"/>
        <xdr:cNvSpPr txBox="1">
          <a:spLocks noChangeArrowheads="1"/>
        </xdr:cNvSpPr>
      </xdr:nvSpPr>
      <xdr:spPr bwMode="auto">
        <a:xfrm>
          <a:off x="4667250" y="3924300"/>
          <a:ext cx="85725" cy="2366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85725</xdr:colOff>
      <xdr:row>19</xdr:row>
      <xdr:rowOff>36635</xdr:rowOff>
    </xdr:to>
    <xdr:sp macro="" textlink="">
      <xdr:nvSpPr>
        <xdr:cNvPr id="148" name="Text Box 14"/>
        <xdr:cNvSpPr txBox="1">
          <a:spLocks noChangeArrowheads="1"/>
        </xdr:cNvSpPr>
      </xdr:nvSpPr>
      <xdr:spPr bwMode="auto">
        <a:xfrm>
          <a:off x="4667250" y="3533775"/>
          <a:ext cx="85725" cy="2271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85725</xdr:colOff>
      <xdr:row>19</xdr:row>
      <xdr:rowOff>36635</xdr:rowOff>
    </xdr:to>
    <xdr:sp macro="" textlink="">
      <xdr:nvSpPr>
        <xdr:cNvPr id="149" name="Text Box 18"/>
        <xdr:cNvSpPr txBox="1">
          <a:spLocks noChangeArrowheads="1"/>
        </xdr:cNvSpPr>
      </xdr:nvSpPr>
      <xdr:spPr bwMode="auto">
        <a:xfrm>
          <a:off x="4667250" y="3533775"/>
          <a:ext cx="85725" cy="2271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88</xdr:row>
      <xdr:rowOff>0</xdr:rowOff>
    </xdr:from>
    <xdr:to>
      <xdr:col>2</xdr:col>
      <xdr:colOff>85725</xdr:colOff>
      <xdr:row>89</xdr:row>
      <xdr:rowOff>37367</xdr:rowOff>
    </xdr:to>
    <xdr:sp macro="" textlink="">
      <xdr:nvSpPr>
        <xdr:cNvPr id="150" name="Text Box 14"/>
        <xdr:cNvSpPr txBox="1">
          <a:spLocks noChangeArrowheads="1"/>
        </xdr:cNvSpPr>
      </xdr:nvSpPr>
      <xdr:spPr bwMode="auto">
        <a:xfrm>
          <a:off x="4667250" y="17106900"/>
          <a:ext cx="85725" cy="22786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88</xdr:row>
      <xdr:rowOff>0</xdr:rowOff>
    </xdr:from>
    <xdr:to>
      <xdr:col>2</xdr:col>
      <xdr:colOff>85725</xdr:colOff>
      <xdr:row>89</xdr:row>
      <xdr:rowOff>37367</xdr:rowOff>
    </xdr:to>
    <xdr:sp macro="" textlink="">
      <xdr:nvSpPr>
        <xdr:cNvPr id="151" name="Text Box 18"/>
        <xdr:cNvSpPr txBox="1">
          <a:spLocks noChangeArrowheads="1"/>
        </xdr:cNvSpPr>
      </xdr:nvSpPr>
      <xdr:spPr bwMode="auto">
        <a:xfrm>
          <a:off x="4667250" y="17106900"/>
          <a:ext cx="85725" cy="22786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88</xdr:row>
      <xdr:rowOff>0</xdr:rowOff>
    </xdr:from>
    <xdr:to>
      <xdr:col>2</xdr:col>
      <xdr:colOff>85725</xdr:colOff>
      <xdr:row>89</xdr:row>
      <xdr:rowOff>46892</xdr:rowOff>
    </xdr:to>
    <xdr:sp macro="" textlink="">
      <xdr:nvSpPr>
        <xdr:cNvPr id="152" name="Text Box 14"/>
        <xdr:cNvSpPr txBox="1">
          <a:spLocks noChangeArrowheads="1"/>
        </xdr:cNvSpPr>
      </xdr:nvSpPr>
      <xdr:spPr bwMode="auto">
        <a:xfrm>
          <a:off x="4667250" y="17106900"/>
          <a:ext cx="85725" cy="23739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88</xdr:row>
      <xdr:rowOff>0</xdr:rowOff>
    </xdr:from>
    <xdr:to>
      <xdr:col>2</xdr:col>
      <xdr:colOff>85725</xdr:colOff>
      <xdr:row>89</xdr:row>
      <xdr:rowOff>46892</xdr:rowOff>
    </xdr:to>
    <xdr:sp macro="" textlink="">
      <xdr:nvSpPr>
        <xdr:cNvPr id="153" name="Text Box 18"/>
        <xdr:cNvSpPr txBox="1">
          <a:spLocks noChangeArrowheads="1"/>
        </xdr:cNvSpPr>
      </xdr:nvSpPr>
      <xdr:spPr bwMode="auto">
        <a:xfrm>
          <a:off x="4667250" y="17106900"/>
          <a:ext cx="85725" cy="23739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88</xdr:row>
      <xdr:rowOff>0</xdr:rowOff>
    </xdr:from>
    <xdr:to>
      <xdr:col>2</xdr:col>
      <xdr:colOff>85725</xdr:colOff>
      <xdr:row>89</xdr:row>
      <xdr:rowOff>46892</xdr:rowOff>
    </xdr:to>
    <xdr:sp macro="" textlink="">
      <xdr:nvSpPr>
        <xdr:cNvPr id="154" name="Text Box 14"/>
        <xdr:cNvSpPr txBox="1">
          <a:spLocks noChangeArrowheads="1"/>
        </xdr:cNvSpPr>
      </xdr:nvSpPr>
      <xdr:spPr bwMode="auto">
        <a:xfrm>
          <a:off x="4667250" y="17106900"/>
          <a:ext cx="85725" cy="23739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88</xdr:row>
      <xdr:rowOff>0</xdr:rowOff>
    </xdr:from>
    <xdr:to>
      <xdr:col>2</xdr:col>
      <xdr:colOff>85725</xdr:colOff>
      <xdr:row>89</xdr:row>
      <xdr:rowOff>46892</xdr:rowOff>
    </xdr:to>
    <xdr:sp macro="" textlink="">
      <xdr:nvSpPr>
        <xdr:cNvPr id="155" name="Text Box 18"/>
        <xdr:cNvSpPr txBox="1">
          <a:spLocks noChangeArrowheads="1"/>
        </xdr:cNvSpPr>
      </xdr:nvSpPr>
      <xdr:spPr bwMode="auto">
        <a:xfrm>
          <a:off x="4667250" y="17106900"/>
          <a:ext cx="85725" cy="23739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88</xdr:row>
      <xdr:rowOff>0</xdr:rowOff>
    </xdr:from>
    <xdr:to>
      <xdr:col>2</xdr:col>
      <xdr:colOff>85725</xdr:colOff>
      <xdr:row>89</xdr:row>
      <xdr:rowOff>37367</xdr:rowOff>
    </xdr:to>
    <xdr:sp macro="" textlink="">
      <xdr:nvSpPr>
        <xdr:cNvPr id="156" name="Text Box 14"/>
        <xdr:cNvSpPr txBox="1">
          <a:spLocks noChangeArrowheads="1"/>
        </xdr:cNvSpPr>
      </xdr:nvSpPr>
      <xdr:spPr bwMode="auto">
        <a:xfrm>
          <a:off x="4667250" y="17106900"/>
          <a:ext cx="85725" cy="22786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88</xdr:row>
      <xdr:rowOff>0</xdr:rowOff>
    </xdr:from>
    <xdr:to>
      <xdr:col>2</xdr:col>
      <xdr:colOff>85725</xdr:colOff>
      <xdr:row>89</xdr:row>
      <xdr:rowOff>37367</xdr:rowOff>
    </xdr:to>
    <xdr:sp macro="" textlink="">
      <xdr:nvSpPr>
        <xdr:cNvPr id="157" name="Text Box 18"/>
        <xdr:cNvSpPr txBox="1">
          <a:spLocks noChangeArrowheads="1"/>
        </xdr:cNvSpPr>
      </xdr:nvSpPr>
      <xdr:spPr bwMode="auto">
        <a:xfrm>
          <a:off x="4667250" y="17106900"/>
          <a:ext cx="85725" cy="22786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1990725</xdr:colOff>
      <xdr:row>16</xdr:row>
      <xdr:rowOff>0</xdr:rowOff>
    </xdr:from>
    <xdr:to>
      <xdr:col>1</xdr:col>
      <xdr:colOff>1990725</xdr:colOff>
      <xdr:row>17</xdr:row>
      <xdr:rowOff>28575</xdr:rowOff>
    </xdr:to>
    <xdr:sp macro="" textlink="">
      <xdr:nvSpPr>
        <xdr:cNvPr id="158" name="Text Box 4"/>
        <xdr:cNvSpPr txBox="1">
          <a:spLocks noChangeArrowheads="1"/>
        </xdr:cNvSpPr>
      </xdr:nvSpPr>
      <xdr:spPr bwMode="auto">
        <a:xfrm>
          <a:off x="2381250" y="3143250"/>
          <a:ext cx="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1990725</xdr:colOff>
      <xdr:row>16</xdr:row>
      <xdr:rowOff>0</xdr:rowOff>
    </xdr:from>
    <xdr:to>
      <xdr:col>1</xdr:col>
      <xdr:colOff>1990725</xdr:colOff>
      <xdr:row>17</xdr:row>
      <xdr:rowOff>28575</xdr:rowOff>
    </xdr:to>
    <xdr:sp macro="" textlink="">
      <xdr:nvSpPr>
        <xdr:cNvPr id="159" name="Text Box 8"/>
        <xdr:cNvSpPr txBox="1">
          <a:spLocks noChangeArrowheads="1"/>
        </xdr:cNvSpPr>
      </xdr:nvSpPr>
      <xdr:spPr bwMode="auto">
        <a:xfrm>
          <a:off x="2381250" y="3143250"/>
          <a:ext cx="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</xdr:row>
      <xdr:rowOff>0</xdr:rowOff>
    </xdr:from>
    <xdr:to>
      <xdr:col>2</xdr:col>
      <xdr:colOff>85725</xdr:colOff>
      <xdr:row>17</xdr:row>
      <xdr:rowOff>28575</xdr:rowOff>
    </xdr:to>
    <xdr:sp macro="" textlink="">
      <xdr:nvSpPr>
        <xdr:cNvPr id="160" name="Text Box 14"/>
        <xdr:cNvSpPr txBox="1">
          <a:spLocks noChangeArrowheads="1"/>
        </xdr:cNvSpPr>
      </xdr:nvSpPr>
      <xdr:spPr bwMode="auto">
        <a:xfrm>
          <a:off x="4667250" y="3143250"/>
          <a:ext cx="8572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</xdr:row>
      <xdr:rowOff>0</xdr:rowOff>
    </xdr:from>
    <xdr:to>
      <xdr:col>2</xdr:col>
      <xdr:colOff>85725</xdr:colOff>
      <xdr:row>17</xdr:row>
      <xdr:rowOff>28575</xdr:rowOff>
    </xdr:to>
    <xdr:sp macro="" textlink="">
      <xdr:nvSpPr>
        <xdr:cNvPr id="161" name="Text Box 18"/>
        <xdr:cNvSpPr txBox="1">
          <a:spLocks noChangeArrowheads="1"/>
        </xdr:cNvSpPr>
      </xdr:nvSpPr>
      <xdr:spPr bwMode="auto">
        <a:xfrm>
          <a:off x="4667250" y="3143250"/>
          <a:ext cx="8572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</xdr:row>
      <xdr:rowOff>0</xdr:rowOff>
    </xdr:from>
    <xdr:to>
      <xdr:col>2</xdr:col>
      <xdr:colOff>85725</xdr:colOff>
      <xdr:row>17</xdr:row>
      <xdr:rowOff>28575</xdr:rowOff>
    </xdr:to>
    <xdr:sp macro="" textlink="">
      <xdr:nvSpPr>
        <xdr:cNvPr id="162" name="Text Box 14"/>
        <xdr:cNvSpPr txBox="1">
          <a:spLocks noChangeArrowheads="1"/>
        </xdr:cNvSpPr>
      </xdr:nvSpPr>
      <xdr:spPr bwMode="auto">
        <a:xfrm>
          <a:off x="4667250" y="3143250"/>
          <a:ext cx="8572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</xdr:row>
      <xdr:rowOff>0</xdr:rowOff>
    </xdr:from>
    <xdr:to>
      <xdr:col>2</xdr:col>
      <xdr:colOff>85725</xdr:colOff>
      <xdr:row>17</xdr:row>
      <xdr:rowOff>28575</xdr:rowOff>
    </xdr:to>
    <xdr:sp macro="" textlink="">
      <xdr:nvSpPr>
        <xdr:cNvPr id="163" name="Text Box 18"/>
        <xdr:cNvSpPr txBox="1">
          <a:spLocks noChangeArrowheads="1"/>
        </xdr:cNvSpPr>
      </xdr:nvSpPr>
      <xdr:spPr bwMode="auto">
        <a:xfrm>
          <a:off x="4667250" y="3143250"/>
          <a:ext cx="8572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</xdr:row>
      <xdr:rowOff>0</xdr:rowOff>
    </xdr:from>
    <xdr:to>
      <xdr:col>2</xdr:col>
      <xdr:colOff>85725</xdr:colOff>
      <xdr:row>17</xdr:row>
      <xdr:rowOff>28575</xdr:rowOff>
    </xdr:to>
    <xdr:sp macro="" textlink="">
      <xdr:nvSpPr>
        <xdr:cNvPr id="164" name="Text Box 14"/>
        <xdr:cNvSpPr txBox="1">
          <a:spLocks noChangeArrowheads="1"/>
        </xdr:cNvSpPr>
      </xdr:nvSpPr>
      <xdr:spPr bwMode="auto">
        <a:xfrm>
          <a:off x="4667250" y="3143250"/>
          <a:ext cx="8572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</xdr:row>
      <xdr:rowOff>0</xdr:rowOff>
    </xdr:from>
    <xdr:to>
      <xdr:col>2</xdr:col>
      <xdr:colOff>85725</xdr:colOff>
      <xdr:row>17</xdr:row>
      <xdr:rowOff>28575</xdr:rowOff>
    </xdr:to>
    <xdr:sp macro="" textlink="">
      <xdr:nvSpPr>
        <xdr:cNvPr id="165" name="Text Box 18"/>
        <xdr:cNvSpPr txBox="1">
          <a:spLocks noChangeArrowheads="1"/>
        </xdr:cNvSpPr>
      </xdr:nvSpPr>
      <xdr:spPr bwMode="auto">
        <a:xfrm>
          <a:off x="4667250" y="3143250"/>
          <a:ext cx="8572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</xdr:row>
      <xdr:rowOff>0</xdr:rowOff>
    </xdr:from>
    <xdr:to>
      <xdr:col>2</xdr:col>
      <xdr:colOff>85725</xdr:colOff>
      <xdr:row>17</xdr:row>
      <xdr:rowOff>28575</xdr:rowOff>
    </xdr:to>
    <xdr:sp macro="" textlink="">
      <xdr:nvSpPr>
        <xdr:cNvPr id="166" name="Text Box 14"/>
        <xdr:cNvSpPr txBox="1">
          <a:spLocks noChangeArrowheads="1"/>
        </xdr:cNvSpPr>
      </xdr:nvSpPr>
      <xdr:spPr bwMode="auto">
        <a:xfrm>
          <a:off x="4667250" y="3143250"/>
          <a:ext cx="8572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</xdr:row>
      <xdr:rowOff>0</xdr:rowOff>
    </xdr:from>
    <xdr:to>
      <xdr:col>2</xdr:col>
      <xdr:colOff>85725</xdr:colOff>
      <xdr:row>17</xdr:row>
      <xdr:rowOff>28575</xdr:rowOff>
    </xdr:to>
    <xdr:sp macro="" textlink="">
      <xdr:nvSpPr>
        <xdr:cNvPr id="167" name="Text Box 18"/>
        <xdr:cNvSpPr txBox="1">
          <a:spLocks noChangeArrowheads="1"/>
        </xdr:cNvSpPr>
      </xdr:nvSpPr>
      <xdr:spPr bwMode="auto">
        <a:xfrm>
          <a:off x="4667250" y="3143250"/>
          <a:ext cx="8572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</xdr:row>
      <xdr:rowOff>0</xdr:rowOff>
    </xdr:from>
    <xdr:to>
      <xdr:col>2</xdr:col>
      <xdr:colOff>85725</xdr:colOff>
      <xdr:row>17</xdr:row>
      <xdr:rowOff>28575</xdr:rowOff>
    </xdr:to>
    <xdr:sp macro="" textlink="">
      <xdr:nvSpPr>
        <xdr:cNvPr id="168" name="Text Box 14"/>
        <xdr:cNvSpPr txBox="1">
          <a:spLocks noChangeArrowheads="1"/>
        </xdr:cNvSpPr>
      </xdr:nvSpPr>
      <xdr:spPr bwMode="auto">
        <a:xfrm>
          <a:off x="4667250" y="3143250"/>
          <a:ext cx="8572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</xdr:row>
      <xdr:rowOff>0</xdr:rowOff>
    </xdr:from>
    <xdr:to>
      <xdr:col>2</xdr:col>
      <xdr:colOff>85725</xdr:colOff>
      <xdr:row>17</xdr:row>
      <xdr:rowOff>28575</xdr:rowOff>
    </xdr:to>
    <xdr:sp macro="" textlink="">
      <xdr:nvSpPr>
        <xdr:cNvPr id="169" name="Text Box 18"/>
        <xdr:cNvSpPr txBox="1">
          <a:spLocks noChangeArrowheads="1"/>
        </xdr:cNvSpPr>
      </xdr:nvSpPr>
      <xdr:spPr bwMode="auto">
        <a:xfrm>
          <a:off x="4667250" y="3143250"/>
          <a:ext cx="8572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</xdr:row>
      <xdr:rowOff>0</xdr:rowOff>
    </xdr:from>
    <xdr:to>
      <xdr:col>2</xdr:col>
      <xdr:colOff>85725</xdr:colOff>
      <xdr:row>17</xdr:row>
      <xdr:rowOff>28575</xdr:rowOff>
    </xdr:to>
    <xdr:sp macro="" textlink="">
      <xdr:nvSpPr>
        <xdr:cNvPr id="170" name="Text Box 14"/>
        <xdr:cNvSpPr txBox="1">
          <a:spLocks noChangeArrowheads="1"/>
        </xdr:cNvSpPr>
      </xdr:nvSpPr>
      <xdr:spPr bwMode="auto">
        <a:xfrm>
          <a:off x="4667250" y="3143250"/>
          <a:ext cx="8572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</xdr:row>
      <xdr:rowOff>0</xdr:rowOff>
    </xdr:from>
    <xdr:to>
      <xdr:col>2</xdr:col>
      <xdr:colOff>85725</xdr:colOff>
      <xdr:row>17</xdr:row>
      <xdr:rowOff>28575</xdr:rowOff>
    </xdr:to>
    <xdr:sp macro="" textlink="">
      <xdr:nvSpPr>
        <xdr:cNvPr id="171" name="Text Box 18"/>
        <xdr:cNvSpPr txBox="1">
          <a:spLocks noChangeArrowheads="1"/>
        </xdr:cNvSpPr>
      </xdr:nvSpPr>
      <xdr:spPr bwMode="auto">
        <a:xfrm>
          <a:off x="4667250" y="3143250"/>
          <a:ext cx="8572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</xdr:row>
      <xdr:rowOff>0</xdr:rowOff>
    </xdr:from>
    <xdr:to>
      <xdr:col>2</xdr:col>
      <xdr:colOff>85725</xdr:colOff>
      <xdr:row>17</xdr:row>
      <xdr:rowOff>28575</xdr:rowOff>
    </xdr:to>
    <xdr:sp macro="" textlink="">
      <xdr:nvSpPr>
        <xdr:cNvPr id="172" name="Text Box 14"/>
        <xdr:cNvSpPr txBox="1">
          <a:spLocks noChangeArrowheads="1"/>
        </xdr:cNvSpPr>
      </xdr:nvSpPr>
      <xdr:spPr bwMode="auto">
        <a:xfrm>
          <a:off x="4667250" y="3143250"/>
          <a:ext cx="8572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</xdr:row>
      <xdr:rowOff>0</xdr:rowOff>
    </xdr:from>
    <xdr:to>
      <xdr:col>2</xdr:col>
      <xdr:colOff>85725</xdr:colOff>
      <xdr:row>17</xdr:row>
      <xdr:rowOff>28575</xdr:rowOff>
    </xdr:to>
    <xdr:sp macro="" textlink="">
      <xdr:nvSpPr>
        <xdr:cNvPr id="173" name="Text Box 18"/>
        <xdr:cNvSpPr txBox="1">
          <a:spLocks noChangeArrowheads="1"/>
        </xdr:cNvSpPr>
      </xdr:nvSpPr>
      <xdr:spPr bwMode="auto">
        <a:xfrm>
          <a:off x="4667250" y="3143250"/>
          <a:ext cx="8572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</xdr:row>
      <xdr:rowOff>0</xdr:rowOff>
    </xdr:from>
    <xdr:to>
      <xdr:col>2</xdr:col>
      <xdr:colOff>85725</xdr:colOff>
      <xdr:row>17</xdr:row>
      <xdr:rowOff>28575</xdr:rowOff>
    </xdr:to>
    <xdr:sp macro="" textlink="">
      <xdr:nvSpPr>
        <xdr:cNvPr id="174" name="Text Box 14"/>
        <xdr:cNvSpPr txBox="1">
          <a:spLocks noChangeArrowheads="1"/>
        </xdr:cNvSpPr>
      </xdr:nvSpPr>
      <xdr:spPr bwMode="auto">
        <a:xfrm>
          <a:off x="4667250" y="3143250"/>
          <a:ext cx="8572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</xdr:row>
      <xdr:rowOff>0</xdr:rowOff>
    </xdr:from>
    <xdr:to>
      <xdr:col>2</xdr:col>
      <xdr:colOff>85725</xdr:colOff>
      <xdr:row>17</xdr:row>
      <xdr:rowOff>28575</xdr:rowOff>
    </xdr:to>
    <xdr:sp macro="" textlink="">
      <xdr:nvSpPr>
        <xdr:cNvPr id="175" name="Text Box 18"/>
        <xdr:cNvSpPr txBox="1">
          <a:spLocks noChangeArrowheads="1"/>
        </xdr:cNvSpPr>
      </xdr:nvSpPr>
      <xdr:spPr bwMode="auto">
        <a:xfrm>
          <a:off x="4667250" y="3143250"/>
          <a:ext cx="8572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</xdr:row>
      <xdr:rowOff>0</xdr:rowOff>
    </xdr:from>
    <xdr:to>
      <xdr:col>2</xdr:col>
      <xdr:colOff>85725</xdr:colOff>
      <xdr:row>17</xdr:row>
      <xdr:rowOff>28575</xdr:rowOff>
    </xdr:to>
    <xdr:sp macro="" textlink="">
      <xdr:nvSpPr>
        <xdr:cNvPr id="176" name="Text Box 14"/>
        <xdr:cNvSpPr txBox="1">
          <a:spLocks noChangeArrowheads="1"/>
        </xdr:cNvSpPr>
      </xdr:nvSpPr>
      <xdr:spPr bwMode="auto">
        <a:xfrm>
          <a:off x="4667250" y="3143250"/>
          <a:ext cx="8572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</xdr:row>
      <xdr:rowOff>0</xdr:rowOff>
    </xdr:from>
    <xdr:to>
      <xdr:col>2</xdr:col>
      <xdr:colOff>85725</xdr:colOff>
      <xdr:row>17</xdr:row>
      <xdr:rowOff>28575</xdr:rowOff>
    </xdr:to>
    <xdr:sp macro="" textlink="">
      <xdr:nvSpPr>
        <xdr:cNvPr id="177" name="Text Box 18"/>
        <xdr:cNvSpPr txBox="1">
          <a:spLocks noChangeArrowheads="1"/>
        </xdr:cNvSpPr>
      </xdr:nvSpPr>
      <xdr:spPr bwMode="auto">
        <a:xfrm>
          <a:off x="4667250" y="3143250"/>
          <a:ext cx="8572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</xdr:row>
      <xdr:rowOff>0</xdr:rowOff>
    </xdr:from>
    <xdr:to>
      <xdr:col>2</xdr:col>
      <xdr:colOff>85725</xdr:colOff>
      <xdr:row>17</xdr:row>
      <xdr:rowOff>28575</xdr:rowOff>
    </xdr:to>
    <xdr:sp macro="" textlink="">
      <xdr:nvSpPr>
        <xdr:cNvPr id="178" name="Text Box 14"/>
        <xdr:cNvSpPr txBox="1">
          <a:spLocks noChangeArrowheads="1"/>
        </xdr:cNvSpPr>
      </xdr:nvSpPr>
      <xdr:spPr bwMode="auto">
        <a:xfrm>
          <a:off x="4667250" y="3143250"/>
          <a:ext cx="8572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</xdr:row>
      <xdr:rowOff>0</xdr:rowOff>
    </xdr:from>
    <xdr:to>
      <xdr:col>2</xdr:col>
      <xdr:colOff>85725</xdr:colOff>
      <xdr:row>17</xdr:row>
      <xdr:rowOff>28575</xdr:rowOff>
    </xdr:to>
    <xdr:sp macro="" textlink="">
      <xdr:nvSpPr>
        <xdr:cNvPr id="179" name="Text Box 18"/>
        <xdr:cNvSpPr txBox="1">
          <a:spLocks noChangeArrowheads="1"/>
        </xdr:cNvSpPr>
      </xdr:nvSpPr>
      <xdr:spPr bwMode="auto">
        <a:xfrm>
          <a:off x="4667250" y="3143250"/>
          <a:ext cx="8572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</xdr:row>
      <xdr:rowOff>0</xdr:rowOff>
    </xdr:from>
    <xdr:to>
      <xdr:col>2</xdr:col>
      <xdr:colOff>85725</xdr:colOff>
      <xdr:row>17</xdr:row>
      <xdr:rowOff>28575</xdr:rowOff>
    </xdr:to>
    <xdr:sp macro="" textlink="">
      <xdr:nvSpPr>
        <xdr:cNvPr id="180" name="Text Box 14"/>
        <xdr:cNvSpPr txBox="1">
          <a:spLocks noChangeArrowheads="1"/>
        </xdr:cNvSpPr>
      </xdr:nvSpPr>
      <xdr:spPr bwMode="auto">
        <a:xfrm>
          <a:off x="4667250" y="3143250"/>
          <a:ext cx="8572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</xdr:row>
      <xdr:rowOff>0</xdr:rowOff>
    </xdr:from>
    <xdr:to>
      <xdr:col>2</xdr:col>
      <xdr:colOff>85725</xdr:colOff>
      <xdr:row>17</xdr:row>
      <xdr:rowOff>28575</xdr:rowOff>
    </xdr:to>
    <xdr:sp macro="" textlink="">
      <xdr:nvSpPr>
        <xdr:cNvPr id="181" name="Text Box 18"/>
        <xdr:cNvSpPr txBox="1">
          <a:spLocks noChangeArrowheads="1"/>
        </xdr:cNvSpPr>
      </xdr:nvSpPr>
      <xdr:spPr bwMode="auto">
        <a:xfrm>
          <a:off x="4667250" y="3143250"/>
          <a:ext cx="8572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</xdr:row>
      <xdr:rowOff>0</xdr:rowOff>
    </xdr:from>
    <xdr:to>
      <xdr:col>2</xdr:col>
      <xdr:colOff>85725</xdr:colOff>
      <xdr:row>17</xdr:row>
      <xdr:rowOff>28575</xdr:rowOff>
    </xdr:to>
    <xdr:sp macro="" textlink="">
      <xdr:nvSpPr>
        <xdr:cNvPr id="182" name="Text Box 14"/>
        <xdr:cNvSpPr txBox="1">
          <a:spLocks noChangeArrowheads="1"/>
        </xdr:cNvSpPr>
      </xdr:nvSpPr>
      <xdr:spPr bwMode="auto">
        <a:xfrm>
          <a:off x="4667250" y="3143250"/>
          <a:ext cx="8572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</xdr:row>
      <xdr:rowOff>0</xdr:rowOff>
    </xdr:from>
    <xdr:to>
      <xdr:col>2</xdr:col>
      <xdr:colOff>85725</xdr:colOff>
      <xdr:row>17</xdr:row>
      <xdr:rowOff>28575</xdr:rowOff>
    </xdr:to>
    <xdr:sp macro="" textlink="">
      <xdr:nvSpPr>
        <xdr:cNvPr id="183" name="Text Box 18"/>
        <xdr:cNvSpPr txBox="1">
          <a:spLocks noChangeArrowheads="1"/>
        </xdr:cNvSpPr>
      </xdr:nvSpPr>
      <xdr:spPr bwMode="auto">
        <a:xfrm>
          <a:off x="4667250" y="3143250"/>
          <a:ext cx="8572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</xdr:row>
      <xdr:rowOff>0</xdr:rowOff>
    </xdr:from>
    <xdr:to>
      <xdr:col>2</xdr:col>
      <xdr:colOff>85725</xdr:colOff>
      <xdr:row>17</xdr:row>
      <xdr:rowOff>28575</xdr:rowOff>
    </xdr:to>
    <xdr:sp macro="" textlink="">
      <xdr:nvSpPr>
        <xdr:cNvPr id="184" name="Text Box 14"/>
        <xdr:cNvSpPr txBox="1">
          <a:spLocks noChangeArrowheads="1"/>
        </xdr:cNvSpPr>
      </xdr:nvSpPr>
      <xdr:spPr bwMode="auto">
        <a:xfrm>
          <a:off x="4667250" y="3143250"/>
          <a:ext cx="8572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</xdr:row>
      <xdr:rowOff>0</xdr:rowOff>
    </xdr:from>
    <xdr:to>
      <xdr:col>2</xdr:col>
      <xdr:colOff>85725</xdr:colOff>
      <xdr:row>17</xdr:row>
      <xdr:rowOff>28575</xdr:rowOff>
    </xdr:to>
    <xdr:sp macro="" textlink="">
      <xdr:nvSpPr>
        <xdr:cNvPr id="185" name="Text Box 18"/>
        <xdr:cNvSpPr txBox="1">
          <a:spLocks noChangeArrowheads="1"/>
        </xdr:cNvSpPr>
      </xdr:nvSpPr>
      <xdr:spPr bwMode="auto">
        <a:xfrm>
          <a:off x="4667250" y="3143250"/>
          <a:ext cx="8572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</xdr:row>
      <xdr:rowOff>0</xdr:rowOff>
    </xdr:from>
    <xdr:to>
      <xdr:col>2</xdr:col>
      <xdr:colOff>85725</xdr:colOff>
      <xdr:row>17</xdr:row>
      <xdr:rowOff>28575</xdr:rowOff>
    </xdr:to>
    <xdr:sp macro="" textlink="">
      <xdr:nvSpPr>
        <xdr:cNvPr id="186" name="Text Box 16"/>
        <xdr:cNvSpPr txBox="1">
          <a:spLocks noChangeArrowheads="1"/>
        </xdr:cNvSpPr>
      </xdr:nvSpPr>
      <xdr:spPr bwMode="auto">
        <a:xfrm>
          <a:off x="4667250" y="3143250"/>
          <a:ext cx="8572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</xdr:row>
      <xdr:rowOff>0</xdr:rowOff>
    </xdr:from>
    <xdr:to>
      <xdr:col>2</xdr:col>
      <xdr:colOff>85725</xdr:colOff>
      <xdr:row>17</xdr:row>
      <xdr:rowOff>47625</xdr:rowOff>
    </xdr:to>
    <xdr:sp macro="" textlink="">
      <xdr:nvSpPr>
        <xdr:cNvPr id="187" name="Text Box 14"/>
        <xdr:cNvSpPr txBox="1">
          <a:spLocks noChangeArrowheads="1"/>
        </xdr:cNvSpPr>
      </xdr:nvSpPr>
      <xdr:spPr bwMode="auto">
        <a:xfrm>
          <a:off x="4667250" y="3143250"/>
          <a:ext cx="85725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</xdr:row>
      <xdr:rowOff>0</xdr:rowOff>
    </xdr:from>
    <xdr:to>
      <xdr:col>2</xdr:col>
      <xdr:colOff>85725</xdr:colOff>
      <xdr:row>17</xdr:row>
      <xdr:rowOff>47625</xdr:rowOff>
    </xdr:to>
    <xdr:sp macro="" textlink="">
      <xdr:nvSpPr>
        <xdr:cNvPr id="188" name="Text Box 18"/>
        <xdr:cNvSpPr txBox="1">
          <a:spLocks noChangeArrowheads="1"/>
        </xdr:cNvSpPr>
      </xdr:nvSpPr>
      <xdr:spPr bwMode="auto">
        <a:xfrm>
          <a:off x="4667250" y="3143250"/>
          <a:ext cx="85725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</xdr:row>
      <xdr:rowOff>0</xdr:rowOff>
    </xdr:from>
    <xdr:to>
      <xdr:col>2</xdr:col>
      <xdr:colOff>85725</xdr:colOff>
      <xdr:row>17</xdr:row>
      <xdr:rowOff>47625</xdr:rowOff>
    </xdr:to>
    <xdr:sp macro="" textlink="">
      <xdr:nvSpPr>
        <xdr:cNvPr id="189" name="Text Box 14"/>
        <xdr:cNvSpPr txBox="1">
          <a:spLocks noChangeArrowheads="1"/>
        </xdr:cNvSpPr>
      </xdr:nvSpPr>
      <xdr:spPr bwMode="auto">
        <a:xfrm>
          <a:off x="4667250" y="3143250"/>
          <a:ext cx="85725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</xdr:row>
      <xdr:rowOff>0</xdr:rowOff>
    </xdr:from>
    <xdr:to>
      <xdr:col>2</xdr:col>
      <xdr:colOff>85725</xdr:colOff>
      <xdr:row>17</xdr:row>
      <xdr:rowOff>47625</xdr:rowOff>
    </xdr:to>
    <xdr:sp macro="" textlink="">
      <xdr:nvSpPr>
        <xdr:cNvPr id="190" name="Text Box 18"/>
        <xdr:cNvSpPr txBox="1">
          <a:spLocks noChangeArrowheads="1"/>
        </xdr:cNvSpPr>
      </xdr:nvSpPr>
      <xdr:spPr bwMode="auto">
        <a:xfrm>
          <a:off x="4667250" y="3143250"/>
          <a:ext cx="85725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</xdr:row>
      <xdr:rowOff>0</xdr:rowOff>
    </xdr:from>
    <xdr:to>
      <xdr:col>2</xdr:col>
      <xdr:colOff>85725</xdr:colOff>
      <xdr:row>17</xdr:row>
      <xdr:rowOff>47625</xdr:rowOff>
    </xdr:to>
    <xdr:sp macro="" textlink="">
      <xdr:nvSpPr>
        <xdr:cNvPr id="191" name="Text Box 14"/>
        <xdr:cNvSpPr txBox="1">
          <a:spLocks noChangeArrowheads="1"/>
        </xdr:cNvSpPr>
      </xdr:nvSpPr>
      <xdr:spPr bwMode="auto">
        <a:xfrm>
          <a:off x="4667250" y="3143250"/>
          <a:ext cx="85725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</xdr:row>
      <xdr:rowOff>0</xdr:rowOff>
    </xdr:from>
    <xdr:to>
      <xdr:col>2</xdr:col>
      <xdr:colOff>85725</xdr:colOff>
      <xdr:row>17</xdr:row>
      <xdr:rowOff>47625</xdr:rowOff>
    </xdr:to>
    <xdr:sp macro="" textlink="">
      <xdr:nvSpPr>
        <xdr:cNvPr id="192" name="Text Box 18"/>
        <xdr:cNvSpPr txBox="1">
          <a:spLocks noChangeArrowheads="1"/>
        </xdr:cNvSpPr>
      </xdr:nvSpPr>
      <xdr:spPr bwMode="auto">
        <a:xfrm>
          <a:off x="4667250" y="3143250"/>
          <a:ext cx="85725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</xdr:row>
      <xdr:rowOff>0</xdr:rowOff>
    </xdr:from>
    <xdr:to>
      <xdr:col>2</xdr:col>
      <xdr:colOff>85725</xdr:colOff>
      <xdr:row>17</xdr:row>
      <xdr:rowOff>47625</xdr:rowOff>
    </xdr:to>
    <xdr:sp macro="" textlink="">
      <xdr:nvSpPr>
        <xdr:cNvPr id="193" name="Text Box 14"/>
        <xdr:cNvSpPr txBox="1">
          <a:spLocks noChangeArrowheads="1"/>
        </xdr:cNvSpPr>
      </xdr:nvSpPr>
      <xdr:spPr bwMode="auto">
        <a:xfrm>
          <a:off x="4667250" y="3143250"/>
          <a:ext cx="85725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</xdr:row>
      <xdr:rowOff>0</xdr:rowOff>
    </xdr:from>
    <xdr:to>
      <xdr:col>2</xdr:col>
      <xdr:colOff>85725</xdr:colOff>
      <xdr:row>17</xdr:row>
      <xdr:rowOff>47625</xdr:rowOff>
    </xdr:to>
    <xdr:sp macro="" textlink="">
      <xdr:nvSpPr>
        <xdr:cNvPr id="194" name="Text Box 18"/>
        <xdr:cNvSpPr txBox="1">
          <a:spLocks noChangeArrowheads="1"/>
        </xdr:cNvSpPr>
      </xdr:nvSpPr>
      <xdr:spPr bwMode="auto">
        <a:xfrm>
          <a:off x="4667250" y="3143250"/>
          <a:ext cx="85725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</xdr:row>
      <xdr:rowOff>0</xdr:rowOff>
    </xdr:from>
    <xdr:to>
      <xdr:col>2</xdr:col>
      <xdr:colOff>85725</xdr:colOff>
      <xdr:row>17</xdr:row>
      <xdr:rowOff>47625</xdr:rowOff>
    </xdr:to>
    <xdr:sp macro="" textlink="">
      <xdr:nvSpPr>
        <xdr:cNvPr id="195" name="Text Box 14"/>
        <xdr:cNvSpPr txBox="1">
          <a:spLocks noChangeArrowheads="1"/>
        </xdr:cNvSpPr>
      </xdr:nvSpPr>
      <xdr:spPr bwMode="auto">
        <a:xfrm>
          <a:off x="4667250" y="3143250"/>
          <a:ext cx="85725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</xdr:row>
      <xdr:rowOff>0</xdr:rowOff>
    </xdr:from>
    <xdr:to>
      <xdr:col>2</xdr:col>
      <xdr:colOff>85725</xdr:colOff>
      <xdr:row>17</xdr:row>
      <xdr:rowOff>47625</xdr:rowOff>
    </xdr:to>
    <xdr:sp macro="" textlink="">
      <xdr:nvSpPr>
        <xdr:cNvPr id="196" name="Text Box 18"/>
        <xdr:cNvSpPr txBox="1">
          <a:spLocks noChangeArrowheads="1"/>
        </xdr:cNvSpPr>
      </xdr:nvSpPr>
      <xdr:spPr bwMode="auto">
        <a:xfrm>
          <a:off x="4667250" y="3143250"/>
          <a:ext cx="85725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</xdr:row>
      <xdr:rowOff>0</xdr:rowOff>
    </xdr:from>
    <xdr:to>
      <xdr:col>2</xdr:col>
      <xdr:colOff>85725</xdr:colOff>
      <xdr:row>17</xdr:row>
      <xdr:rowOff>47625</xdr:rowOff>
    </xdr:to>
    <xdr:sp macro="" textlink="">
      <xdr:nvSpPr>
        <xdr:cNvPr id="197" name="Text Box 14"/>
        <xdr:cNvSpPr txBox="1">
          <a:spLocks noChangeArrowheads="1"/>
        </xdr:cNvSpPr>
      </xdr:nvSpPr>
      <xdr:spPr bwMode="auto">
        <a:xfrm>
          <a:off x="4667250" y="3143250"/>
          <a:ext cx="85725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</xdr:row>
      <xdr:rowOff>0</xdr:rowOff>
    </xdr:from>
    <xdr:to>
      <xdr:col>2</xdr:col>
      <xdr:colOff>85725</xdr:colOff>
      <xdr:row>17</xdr:row>
      <xdr:rowOff>47625</xdr:rowOff>
    </xdr:to>
    <xdr:sp macro="" textlink="">
      <xdr:nvSpPr>
        <xdr:cNvPr id="198" name="Text Box 18"/>
        <xdr:cNvSpPr txBox="1">
          <a:spLocks noChangeArrowheads="1"/>
        </xdr:cNvSpPr>
      </xdr:nvSpPr>
      <xdr:spPr bwMode="auto">
        <a:xfrm>
          <a:off x="4667250" y="3143250"/>
          <a:ext cx="85725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</xdr:row>
      <xdr:rowOff>0</xdr:rowOff>
    </xdr:from>
    <xdr:to>
      <xdr:col>2</xdr:col>
      <xdr:colOff>85725</xdr:colOff>
      <xdr:row>17</xdr:row>
      <xdr:rowOff>47625</xdr:rowOff>
    </xdr:to>
    <xdr:sp macro="" textlink="">
      <xdr:nvSpPr>
        <xdr:cNvPr id="199" name="Text Box 14"/>
        <xdr:cNvSpPr txBox="1">
          <a:spLocks noChangeArrowheads="1"/>
        </xdr:cNvSpPr>
      </xdr:nvSpPr>
      <xdr:spPr bwMode="auto">
        <a:xfrm>
          <a:off x="4667250" y="3143250"/>
          <a:ext cx="85725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</xdr:row>
      <xdr:rowOff>0</xdr:rowOff>
    </xdr:from>
    <xdr:to>
      <xdr:col>2</xdr:col>
      <xdr:colOff>85725</xdr:colOff>
      <xdr:row>17</xdr:row>
      <xdr:rowOff>47625</xdr:rowOff>
    </xdr:to>
    <xdr:sp macro="" textlink="">
      <xdr:nvSpPr>
        <xdr:cNvPr id="200" name="Text Box 18"/>
        <xdr:cNvSpPr txBox="1">
          <a:spLocks noChangeArrowheads="1"/>
        </xdr:cNvSpPr>
      </xdr:nvSpPr>
      <xdr:spPr bwMode="auto">
        <a:xfrm>
          <a:off x="4667250" y="3143250"/>
          <a:ext cx="85725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</xdr:row>
      <xdr:rowOff>0</xdr:rowOff>
    </xdr:from>
    <xdr:to>
      <xdr:col>2</xdr:col>
      <xdr:colOff>85725</xdr:colOff>
      <xdr:row>17</xdr:row>
      <xdr:rowOff>47625</xdr:rowOff>
    </xdr:to>
    <xdr:sp macro="" textlink="">
      <xdr:nvSpPr>
        <xdr:cNvPr id="201" name="Text Box 14"/>
        <xdr:cNvSpPr txBox="1">
          <a:spLocks noChangeArrowheads="1"/>
        </xdr:cNvSpPr>
      </xdr:nvSpPr>
      <xdr:spPr bwMode="auto">
        <a:xfrm>
          <a:off x="4667250" y="3143250"/>
          <a:ext cx="85725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</xdr:row>
      <xdr:rowOff>0</xdr:rowOff>
    </xdr:from>
    <xdr:to>
      <xdr:col>2</xdr:col>
      <xdr:colOff>85725</xdr:colOff>
      <xdr:row>17</xdr:row>
      <xdr:rowOff>47625</xdr:rowOff>
    </xdr:to>
    <xdr:sp macro="" textlink="">
      <xdr:nvSpPr>
        <xdr:cNvPr id="202" name="Text Box 18"/>
        <xdr:cNvSpPr txBox="1">
          <a:spLocks noChangeArrowheads="1"/>
        </xdr:cNvSpPr>
      </xdr:nvSpPr>
      <xdr:spPr bwMode="auto">
        <a:xfrm>
          <a:off x="4667250" y="3143250"/>
          <a:ext cx="85725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</xdr:row>
      <xdr:rowOff>0</xdr:rowOff>
    </xdr:from>
    <xdr:to>
      <xdr:col>2</xdr:col>
      <xdr:colOff>85725</xdr:colOff>
      <xdr:row>17</xdr:row>
      <xdr:rowOff>47625</xdr:rowOff>
    </xdr:to>
    <xdr:sp macro="" textlink="">
      <xdr:nvSpPr>
        <xdr:cNvPr id="203" name="Text Box 14"/>
        <xdr:cNvSpPr txBox="1">
          <a:spLocks noChangeArrowheads="1"/>
        </xdr:cNvSpPr>
      </xdr:nvSpPr>
      <xdr:spPr bwMode="auto">
        <a:xfrm>
          <a:off x="4667250" y="3143250"/>
          <a:ext cx="85725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</xdr:row>
      <xdr:rowOff>0</xdr:rowOff>
    </xdr:from>
    <xdr:to>
      <xdr:col>2</xdr:col>
      <xdr:colOff>85725</xdr:colOff>
      <xdr:row>17</xdr:row>
      <xdr:rowOff>47625</xdr:rowOff>
    </xdr:to>
    <xdr:sp macro="" textlink="">
      <xdr:nvSpPr>
        <xdr:cNvPr id="204" name="Text Box 18"/>
        <xdr:cNvSpPr txBox="1">
          <a:spLocks noChangeArrowheads="1"/>
        </xdr:cNvSpPr>
      </xdr:nvSpPr>
      <xdr:spPr bwMode="auto">
        <a:xfrm>
          <a:off x="4667250" y="3143250"/>
          <a:ext cx="85725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</xdr:row>
      <xdr:rowOff>0</xdr:rowOff>
    </xdr:from>
    <xdr:to>
      <xdr:col>2</xdr:col>
      <xdr:colOff>85725</xdr:colOff>
      <xdr:row>17</xdr:row>
      <xdr:rowOff>47625</xdr:rowOff>
    </xdr:to>
    <xdr:sp macro="" textlink="">
      <xdr:nvSpPr>
        <xdr:cNvPr id="205" name="Text Box 14"/>
        <xdr:cNvSpPr txBox="1">
          <a:spLocks noChangeArrowheads="1"/>
        </xdr:cNvSpPr>
      </xdr:nvSpPr>
      <xdr:spPr bwMode="auto">
        <a:xfrm>
          <a:off x="4667250" y="3143250"/>
          <a:ext cx="85725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</xdr:row>
      <xdr:rowOff>0</xdr:rowOff>
    </xdr:from>
    <xdr:to>
      <xdr:col>2</xdr:col>
      <xdr:colOff>85725</xdr:colOff>
      <xdr:row>17</xdr:row>
      <xdr:rowOff>47625</xdr:rowOff>
    </xdr:to>
    <xdr:sp macro="" textlink="">
      <xdr:nvSpPr>
        <xdr:cNvPr id="206" name="Text Box 18"/>
        <xdr:cNvSpPr txBox="1">
          <a:spLocks noChangeArrowheads="1"/>
        </xdr:cNvSpPr>
      </xdr:nvSpPr>
      <xdr:spPr bwMode="auto">
        <a:xfrm>
          <a:off x="4667250" y="3143250"/>
          <a:ext cx="85725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</xdr:row>
      <xdr:rowOff>0</xdr:rowOff>
    </xdr:from>
    <xdr:to>
      <xdr:col>2</xdr:col>
      <xdr:colOff>85725</xdr:colOff>
      <xdr:row>17</xdr:row>
      <xdr:rowOff>47625</xdr:rowOff>
    </xdr:to>
    <xdr:sp macro="" textlink="">
      <xdr:nvSpPr>
        <xdr:cNvPr id="207" name="Text Box 14"/>
        <xdr:cNvSpPr txBox="1">
          <a:spLocks noChangeArrowheads="1"/>
        </xdr:cNvSpPr>
      </xdr:nvSpPr>
      <xdr:spPr bwMode="auto">
        <a:xfrm>
          <a:off x="4667250" y="3143250"/>
          <a:ext cx="85725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</xdr:row>
      <xdr:rowOff>0</xdr:rowOff>
    </xdr:from>
    <xdr:to>
      <xdr:col>2</xdr:col>
      <xdr:colOff>85725</xdr:colOff>
      <xdr:row>17</xdr:row>
      <xdr:rowOff>47625</xdr:rowOff>
    </xdr:to>
    <xdr:sp macro="" textlink="">
      <xdr:nvSpPr>
        <xdr:cNvPr id="208" name="Text Box 18"/>
        <xdr:cNvSpPr txBox="1">
          <a:spLocks noChangeArrowheads="1"/>
        </xdr:cNvSpPr>
      </xdr:nvSpPr>
      <xdr:spPr bwMode="auto">
        <a:xfrm>
          <a:off x="4667250" y="3143250"/>
          <a:ext cx="85725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</xdr:row>
      <xdr:rowOff>0</xdr:rowOff>
    </xdr:from>
    <xdr:to>
      <xdr:col>2</xdr:col>
      <xdr:colOff>85725</xdr:colOff>
      <xdr:row>17</xdr:row>
      <xdr:rowOff>28575</xdr:rowOff>
    </xdr:to>
    <xdr:sp macro="" textlink="">
      <xdr:nvSpPr>
        <xdr:cNvPr id="209" name="Text Box 16"/>
        <xdr:cNvSpPr txBox="1">
          <a:spLocks noChangeArrowheads="1"/>
        </xdr:cNvSpPr>
      </xdr:nvSpPr>
      <xdr:spPr bwMode="auto">
        <a:xfrm>
          <a:off x="4667250" y="3143250"/>
          <a:ext cx="8572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</xdr:row>
      <xdr:rowOff>0</xdr:rowOff>
    </xdr:from>
    <xdr:to>
      <xdr:col>2</xdr:col>
      <xdr:colOff>85725</xdr:colOff>
      <xdr:row>17</xdr:row>
      <xdr:rowOff>47625</xdr:rowOff>
    </xdr:to>
    <xdr:sp macro="" textlink="">
      <xdr:nvSpPr>
        <xdr:cNvPr id="210" name="Text Box 14"/>
        <xdr:cNvSpPr txBox="1">
          <a:spLocks noChangeArrowheads="1"/>
        </xdr:cNvSpPr>
      </xdr:nvSpPr>
      <xdr:spPr bwMode="auto">
        <a:xfrm>
          <a:off x="4667250" y="3143250"/>
          <a:ext cx="85725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</xdr:row>
      <xdr:rowOff>0</xdr:rowOff>
    </xdr:from>
    <xdr:to>
      <xdr:col>2</xdr:col>
      <xdr:colOff>85725</xdr:colOff>
      <xdr:row>17</xdr:row>
      <xdr:rowOff>47625</xdr:rowOff>
    </xdr:to>
    <xdr:sp macro="" textlink="">
      <xdr:nvSpPr>
        <xdr:cNvPr id="211" name="Text Box 18"/>
        <xdr:cNvSpPr txBox="1">
          <a:spLocks noChangeArrowheads="1"/>
        </xdr:cNvSpPr>
      </xdr:nvSpPr>
      <xdr:spPr bwMode="auto">
        <a:xfrm>
          <a:off x="4667250" y="3143250"/>
          <a:ext cx="85725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</xdr:row>
      <xdr:rowOff>0</xdr:rowOff>
    </xdr:from>
    <xdr:to>
      <xdr:col>2</xdr:col>
      <xdr:colOff>85725</xdr:colOff>
      <xdr:row>17</xdr:row>
      <xdr:rowOff>47625</xdr:rowOff>
    </xdr:to>
    <xdr:sp macro="" textlink="">
      <xdr:nvSpPr>
        <xdr:cNvPr id="212" name="Text Box 14"/>
        <xdr:cNvSpPr txBox="1">
          <a:spLocks noChangeArrowheads="1"/>
        </xdr:cNvSpPr>
      </xdr:nvSpPr>
      <xdr:spPr bwMode="auto">
        <a:xfrm>
          <a:off x="4667250" y="3143250"/>
          <a:ext cx="85725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</xdr:row>
      <xdr:rowOff>0</xdr:rowOff>
    </xdr:from>
    <xdr:to>
      <xdr:col>2</xdr:col>
      <xdr:colOff>85725</xdr:colOff>
      <xdr:row>17</xdr:row>
      <xdr:rowOff>47625</xdr:rowOff>
    </xdr:to>
    <xdr:sp macro="" textlink="">
      <xdr:nvSpPr>
        <xdr:cNvPr id="213" name="Text Box 18"/>
        <xdr:cNvSpPr txBox="1">
          <a:spLocks noChangeArrowheads="1"/>
        </xdr:cNvSpPr>
      </xdr:nvSpPr>
      <xdr:spPr bwMode="auto">
        <a:xfrm>
          <a:off x="4667250" y="3143250"/>
          <a:ext cx="85725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</xdr:row>
      <xdr:rowOff>0</xdr:rowOff>
    </xdr:from>
    <xdr:to>
      <xdr:col>2</xdr:col>
      <xdr:colOff>85725</xdr:colOff>
      <xdr:row>17</xdr:row>
      <xdr:rowOff>47625</xdr:rowOff>
    </xdr:to>
    <xdr:sp macro="" textlink="">
      <xdr:nvSpPr>
        <xdr:cNvPr id="214" name="Text Box 14"/>
        <xdr:cNvSpPr txBox="1">
          <a:spLocks noChangeArrowheads="1"/>
        </xdr:cNvSpPr>
      </xdr:nvSpPr>
      <xdr:spPr bwMode="auto">
        <a:xfrm>
          <a:off x="4667250" y="3143250"/>
          <a:ext cx="85725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</xdr:row>
      <xdr:rowOff>0</xdr:rowOff>
    </xdr:from>
    <xdr:to>
      <xdr:col>2</xdr:col>
      <xdr:colOff>85725</xdr:colOff>
      <xdr:row>17</xdr:row>
      <xdr:rowOff>47625</xdr:rowOff>
    </xdr:to>
    <xdr:sp macro="" textlink="">
      <xdr:nvSpPr>
        <xdr:cNvPr id="215" name="Text Box 18"/>
        <xdr:cNvSpPr txBox="1">
          <a:spLocks noChangeArrowheads="1"/>
        </xdr:cNvSpPr>
      </xdr:nvSpPr>
      <xdr:spPr bwMode="auto">
        <a:xfrm>
          <a:off x="4667250" y="3143250"/>
          <a:ext cx="85725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</xdr:row>
      <xdr:rowOff>0</xdr:rowOff>
    </xdr:from>
    <xdr:to>
      <xdr:col>2</xdr:col>
      <xdr:colOff>85725</xdr:colOff>
      <xdr:row>17</xdr:row>
      <xdr:rowOff>47625</xdr:rowOff>
    </xdr:to>
    <xdr:sp macro="" textlink="">
      <xdr:nvSpPr>
        <xdr:cNvPr id="216" name="Text Box 14"/>
        <xdr:cNvSpPr txBox="1">
          <a:spLocks noChangeArrowheads="1"/>
        </xdr:cNvSpPr>
      </xdr:nvSpPr>
      <xdr:spPr bwMode="auto">
        <a:xfrm>
          <a:off x="4667250" y="3143250"/>
          <a:ext cx="85725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</xdr:row>
      <xdr:rowOff>0</xdr:rowOff>
    </xdr:from>
    <xdr:to>
      <xdr:col>2</xdr:col>
      <xdr:colOff>85725</xdr:colOff>
      <xdr:row>17</xdr:row>
      <xdr:rowOff>47625</xdr:rowOff>
    </xdr:to>
    <xdr:sp macro="" textlink="">
      <xdr:nvSpPr>
        <xdr:cNvPr id="217" name="Text Box 18"/>
        <xdr:cNvSpPr txBox="1">
          <a:spLocks noChangeArrowheads="1"/>
        </xdr:cNvSpPr>
      </xdr:nvSpPr>
      <xdr:spPr bwMode="auto">
        <a:xfrm>
          <a:off x="4667250" y="3143250"/>
          <a:ext cx="85725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</xdr:row>
      <xdr:rowOff>0</xdr:rowOff>
    </xdr:from>
    <xdr:to>
      <xdr:col>2</xdr:col>
      <xdr:colOff>85725</xdr:colOff>
      <xdr:row>17</xdr:row>
      <xdr:rowOff>47625</xdr:rowOff>
    </xdr:to>
    <xdr:sp macro="" textlink="">
      <xdr:nvSpPr>
        <xdr:cNvPr id="218" name="Text Box 14"/>
        <xdr:cNvSpPr txBox="1">
          <a:spLocks noChangeArrowheads="1"/>
        </xdr:cNvSpPr>
      </xdr:nvSpPr>
      <xdr:spPr bwMode="auto">
        <a:xfrm>
          <a:off x="4667250" y="3143250"/>
          <a:ext cx="85725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</xdr:row>
      <xdr:rowOff>0</xdr:rowOff>
    </xdr:from>
    <xdr:to>
      <xdr:col>2</xdr:col>
      <xdr:colOff>85725</xdr:colOff>
      <xdr:row>17</xdr:row>
      <xdr:rowOff>47625</xdr:rowOff>
    </xdr:to>
    <xdr:sp macro="" textlink="">
      <xdr:nvSpPr>
        <xdr:cNvPr id="219" name="Text Box 18"/>
        <xdr:cNvSpPr txBox="1">
          <a:spLocks noChangeArrowheads="1"/>
        </xdr:cNvSpPr>
      </xdr:nvSpPr>
      <xdr:spPr bwMode="auto">
        <a:xfrm>
          <a:off x="4667250" y="3143250"/>
          <a:ext cx="85725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</xdr:row>
      <xdr:rowOff>0</xdr:rowOff>
    </xdr:from>
    <xdr:to>
      <xdr:col>2</xdr:col>
      <xdr:colOff>85725</xdr:colOff>
      <xdr:row>17</xdr:row>
      <xdr:rowOff>47625</xdr:rowOff>
    </xdr:to>
    <xdr:sp macro="" textlink="">
      <xdr:nvSpPr>
        <xdr:cNvPr id="220" name="Text Box 14"/>
        <xdr:cNvSpPr txBox="1">
          <a:spLocks noChangeArrowheads="1"/>
        </xdr:cNvSpPr>
      </xdr:nvSpPr>
      <xdr:spPr bwMode="auto">
        <a:xfrm>
          <a:off x="4667250" y="3143250"/>
          <a:ext cx="85725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</xdr:row>
      <xdr:rowOff>0</xdr:rowOff>
    </xdr:from>
    <xdr:to>
      <xdr:col>2</xdr:col>
      <xdr:colOff>85725</xdr:colOff>
      <xdr:row>17</xdr:row>
      <xdr:rowOff>47625</xdr:rowOff>
    </xdr:to>
    <xdr:sp macro="" textlink="">
      <xdr:nvSpPr>
        <xdr:cNvPr id="221" name="Text Box 18"/>
        <xdr:cNvSpPr txBox="1">
          <a:spLocks noChangeArrowheads="1"/>
        </xdr:cNvSpPr>
      </xdr:nvSpPr>
      <xdr:spPr bwMode="auto">
        <a:xfrm>
          <a:off x="4667250" y="3143250"/>
          <a:ext cx="85725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</xdr:row>
      <xdr:rowOff>0</xdr:rowOff>
    </xdr:from>
    <xdr:to>
      <xdr:col>2</xdr:col>
      <xdr:colOff>85725</xdr:colOff>
      <xdr:row>17</xdr:row>
      <xdr:rowOff>47625</xdr:rowOff>
    </xdr:to>
    <xdr:sp macro="" textlink="">
      <xdr:nvSpPr>
        <xdr:cNvPr id="222" name="Text Box 14"/>
        <xdr:cNvSpPr txBox="1">
          <a:spLocks noChangeArrowheads="1"/>
        </xdr:cNvSpPr>
      </xdr:nvSpPr>
      <xdr:spPr bwMode="auto">
        <a:xfrm>
          <a:off x="4667250" y="3143250"/>
          <a:ext cx="85725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</xdr:row>
      <xdr:rowOff>0</xdr:rowOff>
    </xdr:from>
    <xdr:to>
      <xdr:col>2</xdr:col>
      <xdr:colOff>85725</xdr:colOff>
      <xdr:row>17</xdr:row>
      <xdr:rowOff>47625</xdr:rowOff>
    </xdr:to>
    <xdr:sp macro="" textlink="">
      <xdr:nvSpPr>
        <xdr:cNvPr id="223" name="Text Box 18"/>
        <xdr:cNvSpPr txBox="1">
          <a:spLocks noChangeArrowheads="1"/>
        </xdr:cNvSpPr>
      </xdr:nvSpPr>
      <xdr:spPr bwMode="auto">
        <a:xfrm>
          <a:off x="4667250" y="3143250"/>
          <a:ext cx="85725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</xdr:row>
      <xdr:rowOff>0</xdr:rowOff>
    </xdr:from>
    <xdr:to>
      <xdr:col>2</xdr:col>
      <xdr:colOff>85725</xdr:colOff>
      <xdr:row>17</xdr:row>
      <xdr:rowOff>47625</xdr:rowOff>
    </xdr:to>
    <xdr:sp macro="" textlink="">
      <xdr:nvSpPr>
        <xdr:cNvPr id="224" name="Text Box 14"/>
        <xdr:cNvSpPr txBox="1">
          <a:spLocks noChangeArrowheads="1"/>
        </xdr:cNvSpPr>
      </xdr:nvSpPr>
      <xdr:spPr bwMode="auto">
        <a:xfrm>
          <a:off x="4667250" y="3143250"/>
          <a:ext cx="85725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</xdr:row>
      <xdr:rowOff>0</xdr:rowOff>
    </xdr:from>
    <xdr:to>
      <xdr:col>2</xdr:col>
      <xdr:colOff>85725</xdr:colOff>
      <xdr:row>17</xdr:row>
      <xdr:rowOff>47625</xdr:rowOff>
    </xdr:to>
    <xdr:sp macro="" textlink="">
      <xdr:nvSpPr>
        <xdr:cNvPr id="225" name="Text Box 18"/>
        <xdr:cNvSpPr txBox="1">
          <a:spLocks noChangeArrowheads="1"/>
        </xdr:cNvSpPr>
      </xdr:nvSpPr>
      <xdr:spPr bwMode="auto">
        <a:xfrm>
          <a:off x="4667250" y="3143250"/>
          <a:ext cx="85725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60</xdr:row>
      <xdr:rowOff>0</xdr:rowOff>
    </xdr:from>
    <xdr:to>
      <xdr:col>1</xdr:col>
      <xdr:colOff>85725</xdr:colOff>
      <xdr:row>61</xdr:row>
      <xdr:rowOff>41030</xdr:rowOff>
    </xdr:to>
    <xdr:sp macro="" textlink="">
      <xdr:nvSpPr>
        <xdr:cNvPr id="226" name="Text Box 14"/>
        <xdr:cNvSpPr txBox="1">
          <a:spLocks noChangeArrowheads="1"/>
        </xdr:cNvSpPr>
      </xdr:nvSpPr>
      <xdr:spPr bwMode="auto">
        <a:xfrm>
          <a:off x="390525" y="11715750"/>
          <a:ext cx="85725" cy="2315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60</xdr:row>
      <xdr:rowOff>0</xdr:rowOff>
    </xdr:from>
    <xdr:to>
      <xdr:col>1</xdr:col>
      <xdr:colOff>85725</xdr:colOff>
      <xdr:row>61</xdr:row>
      <xdr:rowOff>41030</xdr:rowOff>
    </xdr:to>
    <xdr:sp macro="" textlink="">
      <xdr:nvSpPr>
        <xdr:cNvPr id="227" name="Text Box 18"/>
        <xdr:cNvSpPr txBox="1">
          <a:spLocks noChangeArrowheads="1"/>
        </xdr:cNvSpPr>
      </xdr:nvSpPr>
      <xdr:spPr bwMode="auto">
        <a:xfrm>
          <a:off x="390525" y="11715750"/>
          <a:ext cx="85725" cy="2315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60</xdr:row>
      <xdr:rowOff>0</xdr:rowOff>
    </xdr:from>
    <xdr:to>
      <xdr:col>1</xdr:col>
      <xdr:colOff>85725</xdr:colOff>
      <xdr:row>61</xdr:row>
      <xdr:rowOff>41030</xdr:rowOff>
    </xdr:to>
    <xdr:sp macro="" textlink="">
      <xdr:nvSpPr>
        <xdr:cNvPr id="228" name="Text Box 14"/>
        <xdr:cNvSpPr txBox="1">
          <a:spLocks noChangeArrowheads="1"/>
        </xdr:cNvSpPr>
      </xdr:nvSpPr>
      <xdr:spPr bwMode="auto">
        <a:xfrm>
          <a:off x="390525" y="11715750"/>
          <a:ext cx="85725" cy="2315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60</xdr:row>
      <xdr:rowOff>0</xdr:rowOff>
    </xdr:from>
    <xdr:to>
      <xdr:col>1</xdr:col>
      <xdr:colOff>85725</xdr:colOff>
      <xdr:row>61</xdr:row>
      <xdr:rowOff>41030</xdr:rowOff>
    </xdr:to>
    <xdr:sp macro="" textlink="">
      <xdr:nvSpPr>
        <xdr:cNvPr id="229" name="Text Box 18"/>
        <xdr:cNvSpPr txBox="1">
          <a:spLocks noChangeArrowheads="1"/>
        </xdr:cNvSpPr>
      </xdr:nvSpPr>
      <xdr:spPr bwMode="auto">
        <a:xfrm>
          <a:off x="390525" y="11715750"/>
          <a:ext cx="85725" cy="2315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60</xdr:row>
      <xdr:rowOff>0</xdr:rowOff>
    </xdr:from>
    <xdr:to>
      <xdr:col>1</xdr:col>
      <xdr:colOff>85725</xdr:colOff>
      <xdr:row>61</xdr:row>
      <xdr:rowOff>41030</xdr:rowOff>
    </xdr:to>
    <xdr:sp macro="" textlink="">
      <xdr:nvSpPr>
        <xdr:cNvPr id="230" name="Text Box 14"/>
        <xdr:cNvSpPr txBox="1">
          <a:spLocks noChangeArrowheads="1"/>
        </xdr:cNvSpPr>
      </xdr:nvSpPr>
      <xdr:spPr bwMode="auto">
        <a:xfrm>
          <a:off x="390525" y="11715750"/>
          <a:ext cx="85725" cy="2315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60</xdr:row>
      <xdr:rowOff>0</xdr:rowOff>
    </xdr:from>
    <xdr:to>
      <xdr:col>1</xdr:col>
      <xdr:colOff>85725</xdr:colOff>
      <xdr:row>61</xdr:row>
      <xdr:rowOff>41030</xdr:rowOff>
    </xdr:to>
    <xdr:sp macro="" textlink="">
      <xdr:nvSpPr>
        <xdr:cNvPr id="231" name="Text Box 18"/>
        <xdr:cNvSpPr txBox="1">
          <a:spLocks noChangeArrowheads="1"/>
        </xdr:cNvSpPr>
      </xdr:nvSpPr>
      <xdr:spPr bwMode="auto">
        <a:xfrm>
          <a:off x="390525" y="11715750"/>
          <a:ext cx="85725" cy="2315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60</xdr:row>
      <xdr:rowOff>0</xdr:rowOff>
    </xdr:from>
    <xdr:to>
      <xdr:col>1</xdr:col>
      <xdr:colOff>85725</xdr:colOff>
      <xdr:row>61</xdr:row>
      <xdr:rowOff>31505</xdr:rowOff>
    </xdr:to>
    <xdr:sp macro="" textlink="">
      <xdr:nvSpPr>
        <xdr:cNvPr id="232" name="Text Box 14"/>
        <xdr:cNvSpPr txBox="1">
          <a:spLocks noChangeArrowheads="1"/>
        </xdr:cNvSpPr>
      </xdr:nvSpPr>
      <xdr:spPr bwMode="auto">
        <a:xfrm>
          <a:off x="390525" y="11715750"/>
          <a:ext cx="85725" cy="2220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60</xdr:row>
      <xdr:rowOff>0</xdr:rowOff>
    </xdr:from>
    <xdr:to>
      <xdr:col>1</xdr:col>
      <xdr:colOff>85725</xdr:colOff>
      <xdr:row>61</xdr:row>
      <xdr:rowOff>31505</xdr:rowOff>
    </xdr:to>
    <xdr:sp macro="" textlink="">
      <xdr:nvSpPr>
        <xdr:cNvPr id="233" name="Text Box 18"/>
        <xdr:cNvSpPr txBox="1">
          <a:spLocks noChangeArrowheads="1"/>
        </xdr:cNvSpPr>
      </xdr:nvSpPr>
      <xdr:spPr bwMode="auto">
        <a:xfrm>
          <a:off x="390525" y="11715750"/>
          <a:ext cx="85725" cy="2220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60</xdr:row>
      <xdr:rowOff>0</xdr:rowOff>
    </xdr:from>
    <xdr:to>
      <xdr:col>1</xdr:col>
      <xdr:colOff>85725</xdr:colOff>
      <xdr:row>61</xdr:row>
      <xdr:rowOff>31505</xdr:rowOff>
    </xdr:to>
    <xdr:sp macro="" textlink="">
      <xdr:nvSpPr>
        <xdr:cNvPr id="234" name="Text Box 14"/>
        <xdr:cNvSpPr txBox="1">
          <a:spLocks noChangeArrowheads="1"/>
        </xdr:cNvSpPr>
      </xdr:nvSpPr>
      <xdr:spPr bwMode="auto">
        <a:xfrm>
          <a:off x="390525" y="11715750"/>
          <a:ext cx="85725" cy="2220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60</xdr:row>
      <xdr:rowOff>0</xdr:rowOff>
    </xdr:from>
    <xdr:to>
      <xdr:col>1</xdr:col>
      <xdr:colOff>85725</xdr:colOff>
      <xdr:row>61</xdr:row>
      <xdr:rowOff>31505</xdr:rowOff>
    </xdr:to>
    <xdr:sp macro="" textlink="">
      <xdr:nvSpPr>
        <xdr:cNvPr id="235" name="Text Box 18"/>
        <xdr:cNvSpPr txBox="1">
          <a:spLocks noChangeArrowheads="1"/>
        </xdr:cNvSpPr>
      </xdr:nvSpPr>
      <xdr:spPr bwMode="auto">
        <a:xfrm>
          <a:off x="390525" y="11715750"/>
          <a:ext cx="85725" cy="2220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60</xdr:row>
      <xdr:rowOff>0</xdr:rowOff>
    </xdr:from>
    <xdr:to>
      <xdr:col>1</xdr:col>
      <xdr:colOff>85725</xdr:colOff>
      <xdr:row>61</xdr:row>
      <xdr:rowOff>0</xdr:rowOff>
    </xdr:to>
    <xdr:sp macro="" textlink="">
      <xdr:nvSpPr>
        <xdr:cNvPr id="236" name="Text Box 14"/>
        <xdr:cNvSpPr txBox="1">
          <a:spLocks noChangeArrowheads="1"/>
        </xdr:cNvSpPr>
      </xdr:nvSpPr>
      <xdr:spPr bwMode="auto">
        <a:xfrm>
          <a:off x="390525" y="117157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60</xdr:row>
      <xdr:rowOff>0</xdr:rowOff>
    </xdr:from>
    <xdr:to>
      <xdr:col>1</xdr:col>
      <xdr:colOff>85725</xdr:colOff>
      <xdr:row>61</xdr:row>
      <xdr:rowOff>0</xdr:rowOff>
    </xdr:to>
    <xdr:sp macro="" textlink="">
      <xdr:nvSpPr>
        <xdr:cNvPr id="237" name="Text Box 18"/>
        <xdr:cNvSpPr txBox="1">
          <a:spLocks noChangeArrowheads="1"/>
        </xdr:cNvSpPr>
      </xdr:nvSpPr>
      <xdr:spPr bwMode="auto">
        <a:xfrm>
          <a:off x="390525" y="117157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60</xdr:row>
      <xdr:rowOff>0</xdr:rowOff>
    </xdr:from>
    <xdr:to>
      <xdr:col>1</xdr:col>
      <xdr:colOff>85725</xdr:colOff>
      <xdr:row>61</xdr:row>
      <xdr:rowOff>69605</xdr:rowOff>
    </xdr:to>
    <xdr:sp macro="" textlink="">
      <xdr:nvSpPr>
        <xdr:cNvPr id="238" name="Text Box 14"/>
        <xdr:cNvSpPr txBox="1">
          <a:spLocks noChangeArrowheads="1"/>
        </xdr:cNvSpPr>
      </xdr:nvSpPr>
      <xdr:spPr bwMode="auto">
        <a:xfrm>
          <a:off x="390525" y="11715750"/>
          <a:ext cx="85725" cy="2601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60</xdr:row>
      <xdr:rowOff>0</xdr:rowOff>
    </xdr:from>
    <xdr:to>
      <xdr:col>1</xdr:col>
      <xdr:colOff>85725</xdr:colOff>
      <xdr:row>61</xdr:row>
      <xdr:rowOff>69605</xdr:rowOff>
    </xdr:to>
    <xdr:sp macro="" textlink="">
      <xdr:nvSpPr>
        <xdr:cNvPr id="239" name="Text Box 18"/>
        <xdr:cNvSpPr txBox="1">
          <a:spLocks noChangeArrowheads="1"/>
        </xdr:cNvSpPr>
      </xdr:nvSpPr>
      <xdr:spPr bwMode="auto">
        <a:xfrm>
          <a:off x="390525" y="11715750"/>
          <a:ext cx="85725" cy="2601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60</xdr:row>
      <xdr:rowOff>0</xdr:rowOff>
    </xdr:from>
    <xdr:to>
      <xdr:col>1</xdr:col>
      <xdr:colOff>85725</xdr:colOff>
      <xdr:row>61</xdr:row>
      <xdr:rowOff>41030</xdr:rowOff>
    </xdr:to>
    <xdr:sp macro="" textlink="">
      <xdr:nvSpPr>
        <xdr:cNvPr id="240" name="Text Box 14"/>
        <xdr:cNvSpPr txBox="1">
          <a:spLocks noChangeArrowheads="1"/>
        </xdr:cNvSpPr>
      </xdr:nvSpPr>
      <xdr:spPr bwMode="auto">
        <a:xfrm>
          <a:off x="390525" y="11715750"/>
          <a:ext cx="85725" cy="2315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60</xdr:row>
      <xdr:rowOff>0</xdr:rowOff>
    </xdr:from>
    <xdr:to>
      <xdr:col>1</xdr:col>
      <xdr:colOff>85725</xdr:colOff>
      <xdr:row>61</xdr:row>
      <xdr:rowOff>41030</xdr:rowOff>
    </xdr:to>
    <xdr:sp macro="" textlink="">
      <xdr:nvSpPr>
        <xdr:cNvPr id="241" name="Text Box 18"/>
        <xdr:cNvSpPr txBox="1">
          <a:spLocks noChangeArrowheads="1"/>
        </xdr:cNvSpPr>
      </xdr:nvSpPr>
      <xdr:spPr bwMode="auto">
        <a:xfrm>
          <a:off x="390525" y="11715750"/>
          <a:ext cx="85725" cy="2315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60</xdr:row>
      <xdr:rowOff>0</xdr:rowOff>
    </xdr:from>
    <xdr:to>
      <xdr:col>1</xdr:col>
      <xdr:colOff>85725</xdr:colOff>
      <xdr:row>61</xdr:row>
      <xdr:rowOff>69605</xdr:rowOff>
    </xdr:to>
    <xdr:sp macro="" textlink="">
      <xdr:nvSpPr>
        <xdr:cNvPr id="242" name="Text Box 14"/>
        <xdr:cNvSpPr txBox="1">
          <a:spLocks noChangeArrowheads="1"/>
        </xdr:cNvSpPr>
      </xdr:nvSpPr>
      <xdr:spPr bwMode="auto">
        <a:xfrm>
          <a:off x="390525" y="11715750"/>
          <a:ext cx="85725" cy="2601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60</xdr:row>
      <xdr:rowOff>0</xdr:rowOff>
    </xdr:from>
    <xdr:to>
      <xdr:col>1</xdr:col>
      <xdr:colOff>85725</xdr:colOff>
      <xdr:row>61</xdr:row>
      <xdr:rowOff>69605</xdr:rowOff>
    </xdr:to>
    <xdr:sp macro="" textlink="">
      <xdr:nvSpPr>
        <xdr:cNvPr id="243" name="Text Box 18"/>
        <xdr:cNvSpPr txBox="1">
          <a:spLocks noChangeArrowheads="1"/>
        </xdr:cNvSpPr>
      </xdr:nvSpPr>
      <xdr:spPr bwMode="auto">
        <a:xfrm>
          <a:off x="390525" y="11715750"/>
          <a:ext cx="85725" cy="2601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60</xdr:row>
      <xdr:rowOff>0</xdr:rowOff>
    </xdr:from>
    <xdr:to>
      <xdr:col>1</xdr:col>
      <xdr:colOff>85725</xdr:colOff>
      <xdr:row>61</xdr:row>
      <xdr:rowOff>41030</xdr:rowOff>
    </xdr:to>
    <xdr:sp macro="" textlink="">
      <xdr:nvSpPr>
        <xdr:cNvPr id="244" name="Text Box 14"/>
        <xdr:cNvSpPr txBox="1">
          <a:spLocks noChangeArrowheads="1"/>
        </xdr:cNvSpPr>
      </xdr:nvSpPr>
      <xdr:spPr bwMode="auto">
        <a:xfrm>
          <a:off x="390525" y="11715750"/>
          <a:ext cx="85725" cy="2315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60</xdr:row>
      <xdr:rowOff>0</xdr:rowOff>
    </xdr:from>
    <xdr:to>
      <xdr:col>1</xdr:col>
      <xdr:colOff>85725</xdr:colOff>
      <xdr:row>61</xdr:row>
      <xdr:rowOff>41030</xdr:rowOff>
    </xdr:to>
    <xdr:sp macro="" textlink="">
      <xdr:nvSpPr>
        <xdr:cNvPr id="245" name="Text Box 18"/>
        <xdr:cNvSpPr txBox="1">
          <a:spLocks noChangeArrowheads="1"/>
        </xdr:cNvSpPr>
      </xdr:nvSpPr>
      <xdr:spPr bwMode="auto">
        <a:xfrm>
          <a:off x="390525" y="11715750"/>
          <a:ext cx="85725" cy="2315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60</xdr:row>
      <xdr:rowOff>0</xdr:rowOff>
    </xdr:from>
    <xdr:to>
      <xdr:col>1</xdr:col>
      <xdr:colOff>85725</xdr:colOff>
      <xdr:row>61</xdr:row>
      <xdr:rowOff>88655</xdr:rowOff>
    </xdr:to>
    <xdr:sp macro="" textlink="">
      <xdr:nvSpPr>
        <xdr:cNvPr id="246" name="Text Box 14"/>
        <xdr:cNvSpPr txBox="1">
          <a:spLocks noChangeArrowheads="1"/>
        </xdr:cNvSpPr>
      </xdr:nvSpPr>
      <xdr:spPr bwMode="auto">
        <a:xfrm>
          <a:off x="390525" y="11715750"/>
          <a:ext cx="85725" cy="2791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60</xdr:row>
      <xdr:rowOff>0</xdr:rowOff>
    </xdr:from>
    <xdr:to>
      <xdr:col>1</xdr:col>
      <xdr:colOff>85725</xdr:colOff>
      <xdr:row>61</xdr:row>
      <xdr:rowOff>88655</xdr:rowOff>
    </xdr:to>
    <xdr:sp macro="" textlink="">
      <xdr:nvSpPr>
        <xdr:cNvPr id="247" name="Text Box 18"/>
        <xdr:cNvSpPr txBox="1">
          <a:spLocks noChangeArrowheads="1"/>
        </xdr:cNvSpPr>
      </xdr:nvSpPr>
      <xdr:spPr bwMode="auto">
        <a:xfrm>
          <a:off x="390525" y="11715750"/>
          <a:ext cx="85725" cy="2791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60</xdr:row>
      <xdr:rowOff>0</xdr:rowOff>
    </xdr:from>
    <xdr:to>
      <xdr:col>1</xdr:col>
      <xdr:colOff>85725</xdr:colOff>
      <xdr:row>61</xdr:row>
      <xdr:rowOff>88655</xdr:rowOff>
    </xdr:to>
    <xdr:sp macro="" textlink="">
      <xdr:nvSpPr>
        <xdr:cNvPr id="248" name="Text Box 14"/>
        <xdr:cNvSpPr txBox="1">
          <a:spLocks noChangeArrowheads="1"/>
        </xdr:cNvSpPr>
      </xdr:nvSpPr>
      <xdr:spPr bwMode="auto">
        <a:xfrm>
          <a:off x="390525" y="11715750"/>
          <a:ext cx="85725" cy="2791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60</xdr:row>
      <xdr:rowOff>0</xdr:rowOff>
    </xdr:from>
    <xdr:to>
      <xdr:col>1</xdr:col>
      <xdr:colOff>85725</xdr:colOff>
      <xdr:row>61</xdr:row>
      <xdr:rowOff>88655</xdr:rowOff>
    </xdr:to>
    <xdr:sp macro="" textlink="">
      <xdr:nvSpPr>
        <xdr:cNvPr id="249" name="Text Box 18"/>
        <xdr:cNvSpPr txBox="1">
          <a:spLocks noChangeArrowheads="1"/>
        </xdr:cNvSpPr>
      </xdr:nvSpPr>
      <xdr:spPr bwMode="auto">
        <a:xfrm>
          <a:off x="390525" y="11715750"/>
          <a:ext cx="85725" cy="2791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60</xdr:row>
      <xdr:rowOff>0</xdr:rowOff>
    </xdr:from>
    <xdr:to>
      <xdr:col>1</xdr:col>
      <xdr:colOff>85725</xdr:colOff>
      <xdr:row>61</xdr:row>
      <xdr:rowOff>69605</xdr:rowOff>
    </xdr:to>
    <xdr:sp macro="" textlink="">
      <xdr:nvSpPr>
        <xdr:cNvPr id="250" name="Text Box 14"/>
        <xdr:cNvSpPr txBox="1">
          <a:spLocks noChangeArrowheads="1"/>
        </xdr:cNvSpPr>
      </xdr:nvSpPr>
      <xdr:spPr bwMode="auto">
        <a:xfrm>
          <a:off x="390525" y="11715750"/>
          <a:ext cx="85725" cy="2601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60</xdr:row>
      <xdr:rowOff>0</xdr:rowOff>
    </xdr:from>
    <xdr:to>
      <xdr:col>1</xdr:col>
      <xdr:colOff>85725</xdr:colOff>
      <xdr:row>61</xdr:row>
      <xdr:rowOff>69605</xdr:rowOff>
    </xdr:to>
    <xdr:sp macro="" textlink="">
      <xdr:nvSpPr>
        <xdr:cNvPr id="251" name="Text Box 18"/>
        <xdr:cNvSpPr txBox="1">
          <a:spLocks noChangeArrowheads="1"/>
        </xdr:cNvSpPr>
      </xdr:nvSpPr>
      <xdr:spPr bwMode="auto">
        <a:xfrm>
          <a:off x="390525" y="11715750"/>
          <a:ext cx="85725" cy="2601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60</xdr:row>
      <xdr:rowOff>0</xdr:rowOff>
    </xdr:from>
    <xdr:to>
      <xdr:col>1</xdr:col>
      <xdr:colOff>85725</xdr:colOff>
      <xdr:row>61</xdr:row>
      <xdr:rowOff>155330</xdr:rowOff>
    </xdr:to>
    <xdr:sp macro="" textlink="">
      <xdr:nvSpPr>
        <xdr:cNvPr id="252" name="Text Box 14"/>
        <xdr:cNvSpPr txBox="1">
          <a:spLocks noChangeArrowheads="1"/>
        </xdr:cNvSpPr>
      </xdr:nvSpPr>
      <xdr:spPr bwMode="auto">
        <a:xfrm>
          <a:off x="390525" y="11715750"/>
          <a:ext cx="85725" cy="345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60</xdr:row>
      <xdr:rowOff>0</xdr:rowOff>
    </xdr:from>
    <xdr:to>
      <xdr:col>1</xdr:col>
      <xdr:colOff>85725</xdr:colOff>
      <xdr:row>61</xdr:row>
      <xdr:rowOff>69605</xdr:rowOff>
    </xdr:to>
    <xdr:sp macro="" textlink="">
      <xdr:nvSpPr>
        <xdr:cNvPr id="253" name="Text Box 14"/>
        <xdr:cNvSpPr txBox="1">
          <a:spLocks noChangeArrowheads="1"/>
        </xdr:cNvSpPr>
      </xdr:nvSpPr>
      <xdr:spPr bwMode="auto">
        <a:xfrm>
          <a:off x="390525" y="11715750"/>
          <a:ext cx="85725" cy="2601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60</xdr:row>
      <xdr:rowOff>0</xdr:rowOff>
    </xdr:from>
    <xdr:to>
      <xdr:col>1</xdr:col>
      <xdr:colOff>85725</xdr:colOff>
      <xdr:row>61</xdr:row>
      <xdr:rowOff>69605</xdr:rowOff>
    </xdr:to>
    <xdr:sp macro="" textlink="">
      <xdr:nvSpPr>
        <xdr:cNvPr id="254" name="Text Box 18"/>
        <xdr:cNvSpPr txBox="1">
          <a:spLocks noChangeArrowheads="1"/>
        </xdr:cNvSpPr>
      </xdr:nvSpPr>
      <xdr:spPr bwMode="auto">
        <a:xfrm>
          <a:off x="390525" y="11715750"/>
          <a:ext cx="85725" cy="2601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60</xdr:row>
      <xdr:rowOff>0</xdr:rowOff>
    </xdr:from>
    <xdr:to>
      <xdr:col>1</xdr:col>
      <xdr:colOff>85725</xdr:colOff>
      <xdr:row>61</xdr:row>
      <xdr:rowOff>69605</xdr:rowOff>
    </xdr:to>
    <xdr:sp macro="" textlink="">
      <xdr:nvSpPr>
        <xdr:cNvPr id="255" name="Text Box 14"/>
        <xdr:cNvSpPr txBox="1">
          <a:spLocks noChangeArrowheads="1"/>
        </xdr:cNvSpPr>
      </xdr:nvSpPr>
      <xdr:spPr bwMode="auto">
        <a:xfrm>
          <a:off x="390525" y="11715750"/>
          <a:ext cx="85725" cy="2601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60</xdr:row>
      <xdr:rowOff>0</xdr:rowOff>
    </xdr:from>
    <xdr:to>
      <xdr:col>1</xdr:col>
      <xdr:colOff>85725</xdr:colOff>
      <xdr:row>61</xdr:row>
      <xdr:rowOff>69605</xdr:rowOff>
    </xdr:to>
    <xdr:sp macro="" textlink="">
      <xdr:nvSpPr>
        <xdr:cNvPr id="256" name="Text Box 18"/>
        <xdr:cNvSpPr txBox="1">
          <a:spLocks noChangeArrowheads="1"/>
        </xdr:cNvSpPr>
      </xdr:nvSpPr>
      <xdr:spPr bwMode="auto">
        <a:xfrm>
          <a:off x="390525" y="11715750"/>
          <a:ext cx="85725" cy="2601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60</xdr:row>
      <xdr:rowOff>0</xdr:rowOff>
    </xdr:from>
    <xdr:to>
      <xdr:col>1</xdr:col>
      <xdr:colOff>85725</xdr:colOff>
      <xdr:row>61</xdr:row>
      <xdr:rowOff>88655</xdr:rowOff>
    </xdr:to>
    <xdr:sp macro="" textlink="">
      <xdr:nvSpPr>
        <xdr:cNvPr id="257" name="Text Box 14"/>
        <xdr:cNvSpPr txBox="1">
          <a:spLocks noChangeArrowheads="1"/>
        </xdr:cNvSpPr>
      </xdr:nvSpPr>
      <xdr:spPr bwMode="auto">
        <a:xfrm>
          <a:off x="390525" y="11715750"/>
          <a:ext cx="85725" cy="2791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60</xdr:row>
      <xdr:rowOff>0</xdr:rowOff>
    </xdr:from>
    <xdr:to>
      <xdr:col>1</xdr:col>
      <xdr:colOff>85725</xdr:colOff>
      <xdr:row>61</xdr:row>
      <xdr:rowOff>88655</xdr:rowOff>
    </xdr:to>
    <xdr:sp macro="" textlink="">
      <xdr:nvSpPr>
        <xdr:cNvPr id="258" name="Text Box 18"/>
        <xdr:cNvSpPr txBox="1">
          <a:spLocks noChangeArrowheads="1"/>
        </xdr:cNvSpPr>
      </xdr:nvSpPr>
      <xdr:spPr bwMode="auto">
        <a:xfrm>
          <a:off x="390525" y="11715750"/>
          <a:ext cx="85725" cy="2791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60</xdr:row>
      <xdr:rowOff>0</xdr:rowOff>
    </xdr:from>
    <xdr:to>
      <xdr:col>1</xdr:col>
      <xdr:colOff>85725</xdr:colOff>
      <xdr:row>61</xdr:row>
      <xdr:rowOff>88655</xdr:rowOff>
    </xdr:to>
    <xdr:sp macro="" textlink="">
      <xdr:nvSpPr>
        <xdr:cNvPr id="259" name="Text Box 14"/>
        <xdr:cNvSpPr txBox="1">
          <a:spLocks noChangeArrowheads="1"/>
        </xdr:cNvSpPr>
      </xdr:nvSpPr>
      <xdr:spPr bwMode="auto">
        <a:xfrm>
          <a:off x="390525" y="11715750"/>
          <a:ext cx="85725" cy="2791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60</xdr:row>
      <xdr:rowOff>0</xdr:rowOff>
    </xdr:from>
    <xdr:to>
      <xdr:col>1</xdr:col>
      <xdr:colOff>85725</xdr:colOff>
      <xdr:row>61</xdr:row>
      <xdr:rowOff>88655</xdr:rowOff>
    </xdr:to>
    <xdr:sp macro="" textlink="">
      <xdr:nvSpPr>
        <xdr:cNvPr id="260" name="Text Box 18"/>
        <xdr:cNvSpPr txBox="1">
          <a:spLocks noChangeArrowheads="1"/>
        </xdr:cNvSpPr>
      </xdr:nvSpPr>
      <xdr:spPr bwMode="auto">
        <a:xfrm>
          <a:off x="390525" y="11715750"/>
          <a:ext cx="85725" cy="2791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60</xdr:row>
      <xdr:rowOff>0</xdr:rowOff>
    </xdr:from>
    <xdr:to>
      <xdr:col>1</xdr:col>
      <xdr:colOff>85725</xdr:colOff>
      <xdr:row>61</xdr:row>
      <xdr:rowOff>69605</xdr:rowOff>
    </xdr:to>
    <xdr:sp macro="" textlink="">
      <xdr:nvSpPr>
        <xdr:cNvPr id="261" name="Text Box 14"/>
        <xdr:cNvSpPr txBox="1">
          <a:spLocks noChangeArrowheads="1"/>
        </xdr:cNvSpPr>
      </xdr:nvSpPr>
      <xdr:spPr bwMode="auto">
        <a:xfrm>
          <a:off x="390525" y="11715750"/>
          <a:ext cx="85725" cy="2601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60</xdr:row>
      <xdr:rowOff>0</xdr:rowOff>
    </xdr:from>
    <xdr:to>
      <xdr:col>1</xdr:col>
      <xdr:colOff>85725</xdr:colOff>
      <xdr:row>61</xdr:row>
      <xdr:rowOff>69605</xdr:rowOff>
    </xdr:to>
    <xdr:sp macro="" textlink="">
      <xdr:nvSpPr>
        <xdr:cNvPr id="262" name="Text Box 18"/>
        <xdr:cNvSpPr txBox="1">
          <a:spLocks noChangeArrowheads="1"/>
        </xdr:cNvSpPr>
      </xdr:nvSpPr>
      <xdr:spPr bwMode="auto">
        <a:xfrm>
          <a:off x="390525" y="11715750"/>
          <a:ext cx="85725" cy="2601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60</xdr:row>
      <xdr:rowOff>0</xdr:rowOff>
    </xdr:from>
    <xdr:to>
      <xdr:col>1</xdr:col>
      <xdr:colOff>85725</xdr:colOff>
      <xdr:row>61</xdr:row>
      <xdr:rowOff>69605</xdr:rowOff>
    </xdr:to>
    <xdr:sp macro="" textlink="">
      <xdr:nvSpPr>
        <xdr:cNvPr id="263" name="Text Box 14"/>
        <xdr:cNvSpPr txBox="1">
          <a:spLocks noChangeArrowheads="1"/>
        </xdr:cNvSpPr>
      </xdr:nvSpPr>
      <xdr:spPr bwMode="auto">
        <a:xfrm>
          <a:off x="390525" y="11715750"/>
          <a:ext cx="85725" cy="2601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60</xdr:row>
      <xdr:rowOff>0</xdr:rowOff>
    </xdr:from>
    <xdr:to>
      <xdr:col>1</xdr:col>
      <xdr:colOff>85725</xdr:colOff>
      <xdr:row>61</xdr:row>
      <xdr:rowOff>69605</xdr:rowOff>
    </xdr:to>
    <xdr:sp macro="" textlink="">
      <xdr:nvSpPr>
        <xdr:cNvPr id="264" name="Text Box 18"/>
        <xdr:cNvSpPr txBox="1">
          <a:spLocks noChangeArrowheads="1"/>
        </xdr:cNvSpPr>
      </xdr:nvSpPr>
      <xdr:spPr bwMode="auto">
        <a:xfrm>
          <a:off x="390525" y="11715750"/>
          <a:ext cx="85725" cy="2601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60</xdr:row>
      <xdr:rowOff>0</xdr:rowOff>
    </xdr:from>
    <xdr:to>
      <xdr:col>1</xdr:col>
      <xdr:colOff>85725</xdr:colOff>
      <xdr:row>61</xdr:row>
      <xdr:rowOff>88655</xdr:rowOff>
    </xdr:to>
    <xdr:sp macro="" textlink="">
      <xdr:nvSpPr>
        <xdr:cNvPr id="265" name="Text Box 14"/>
        <xdr:cNvSpPr txBox="1">
          <a:spLocks noChangeArrowheads="1"/>
        </xdr:cNvSpPr>
      </xdr:nvSpPr>
      <xdr:spPr bwMode="auto">
        <a:xfrm>
          <a:off x="390525" y="11715750"/>
          <a:ext cx="85725" cy="2791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60</xdr:row>
      <xdr:rowOff>0</xdr:rowOff>
    </xdr:from>
    <xdr:to>
      <xdr:col>1</xdr:col>
      <xdr:colOff>85725</xdr:colOff>
      <xdr:row>61</xdr:row>
      <xdr:rowOff>88655</xdr:rowOff>
    </xdr:to>
    <xdr:sp macro="" textlink="">
      <xdr:nvSpPr>
        <xdr:cNvPr id="266" name="Text Box 18"/>
        <xdr:cNvSpPr txBox="1">
          <a:spLocks noChangeArrowheads="1"/>
        </xdr:cNvSpPr>
      </xdr:nvSpPr>
      <xdr:spPr bwMode="auto">
        <a:xfrm>
          <a:off x="390525" y="11715750"/>
          <a:ext cx="85725" cy="2791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60</xdr:row>
      <xdr:rowOff>0</xdr:rowOff>
    </xdr:from>
    <xdr:to>
      <xdr:col>1</xdr:col>
      <xdr:colOff>85725</xdr:colOff>
      <xdr:row>61</xdr:row>
      <xdr:rowOff>88655</xdr:rowOff>
    </xdr:to>
    <xdr:sp macro="" textlink="">
      <xdr:nvSpPr>
        <xdr:cNvPr id="267" name="Text Box 14"/>
        <xdr:cNvSpPr txBox="1">
          <a:spLocks noChangeArrowheads="1"/>
        </xdr:cNvSpPr>
      </xdr:nvSpPr>
      <xdr:spPr bwMode="auto">
        <a:xfrm>
          <a:off x="390525" y="11715750"/>
          <a:ext cx="85725" cy="2791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60</xdr:row>
      <xdr:rowOff>0</xdr:rowOff>
    </xdr:from>
    <xdr:to>
      <xdr:col>1</xdr:col>
      <xdr:colOff>85725</xdr:colOff>
      <xdr:row>61</xdr:row>
      <xdr:rowOff>88655</xdr:rowOff>
    </xdr:to>
    <xdr:sp macro="" textlink="">
      <xdr:nvSpPr>
        <xdr:cNvPr id="268" name="Text Box 18"/>
        <xdr:cNvSpPr txBox="1">
          <a:spLocks noChangeArrowheads="1"/>
        </xdr:cNvSpPr>
      </xdr:nvSpPr>
      <xdr:spPr bwMode="auto">
        <a:xfrm>
          <a:off x="390525" y="11715750"/>
          <a:ext cx="85725" cy="2791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60</xdr:row>
      <xdr:rowOff>0</xdr:rowOff>
    </xdr:from>
    <xdr:to>
      <xdr:col>1</xdr:col>
      <xdr:colOff>85725</xdr:colOff>
      <xdr:row>61</xdr:row>
      <xdr:rowOff>69605</xdr:rowOff>
    </xdr:to>
    <xdr:sp macro="" textlink="">
      <xdr:nvSpPr>
        <xdr:cNvPr id="269" name="Text Box 14"/>
        <xdr:cNvSpPr txBox="1">
          <a:spLocks noChangeArrowheads="1"/>
        </xdr:cNvSpPr>
      </xdr:nvSpPr>
      <xdr:spPr bwMode="auto">
        <a:xfrm>
          <a:off x="390525" y="11715750"/>
          <a:ext cx="85725" cy="2601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60</xdr:row>
      <xdr:rowOff>0</xdr:rowOff>
    </xdr:from>
    <xdr:to>
      <xdr:col>1</xdr:col>
      <xdr:colOff>85725</xdr:colOff>
      <xdr:row>61</xdr:row>
      <xdr:rowOff>69605</xdr:rowOff>
    </xdr:to>
    <xdr:sp macro="" textlink="">
      <xdr:nvSpPr>
        <xdr:cNvPr id="270" name="Text Box 18"/>
        <xdr:cNvSpPr txBox="1">
          <a:spLocks noChangeArrowheads="1"/>
        </xdr:cNvSpPr>
      </xdr:nvSpPr>
      <xdr:spPr bwMode="auto">
        <a:xfrm>
          <a:off x="390525" y="11715750"/>
          <a:ext cx="85725" cy="2601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60</xdr:row>
      <xdr:rowOff>0</xdr:rowOff>
    </xdr:from>
    <xdr:to>
      <xdr:col>1</xdr:col>
      <xdr:colOff>85725</xdr:colOff>
      <xdr:row>61</xdr:row>
      <xdr:rowOff>69605</xdr:rowOff>
    </xdr:to>
    <xdr:sp macro="" textlink="">
      <xdr:nvSpPr>
        <xdr:cNvPr id="271" name="Text Box 14"/>
        <xdr:cNvSpPr txBox="1">
          <a:spLocks noChangeArrowheads="1"/>
        </xdr:cNvSpPr>
      </xdr:nvSpPr>
      <xdr:spPr bwMode="auto">
        <a:xfrm>
          <a:off x="390525" y="11715750"/>
          <a:ext cx="85725" cy="2601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60</xdr:row>
      <xdr:rowOff>0</xdr:rowOff>
    </xdr:from>
    <xdr:to>
      <xdr:col>1</xdr:col>
      <xdr:colOff>85725</xdr:colOff>
      <xdr:row>61</xdr:row>
      <xdr:rowOff>69605</xdr:rowOff>
    </xdr:to>
    <xdr:sp macro="" textlink="">
      <xdr:nvSpPr>
        <xdr:cNvPr id="272" name="Text Box 18"/>
        <xdr:cNvSpPr txBox="1">
          <a:spLocks noChangeArrowheads="1"/>
        </xdr:cNvSpPr>
      </xdr:nvSpPr>
      <xdr:spPr bwMode="auto">
        <a:xfrm>
          <a:off x="390525" y="11715750"/>
          <a:ext cx="85725" cy="2601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60</xdr:row>
      <xdr:rowOff>0</xdr:rowOff>
    </xdr:from>
    <xdr:to>
      <xdr:col>1</xdr:col>
      <xdr:colOff>85725</xdr:colOff>
      <xdr:row>61</xdr:row>
      <xdr:rowOff>88655</xdr:rowOff>
    </xdr:to>
    <xdr:sp macro="" textlink="">
      <xdr:nvSpPr>
        <xdr:cNvPr id="273" name="Text Box 14"/>
        <xdr:cNvSpPr txBox="1">
          <a:spLocks noChangeArrowheads="1"/>
        </xdr:cNvSpPr>
      </xdr:nvSpPr>
      <xdr:spPr bwMode="auto">
        <a:xfrm>
          <a:off x="390525" y="11715750"/>
          <a:ext cx="85725" cy="2791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60</xdr:row>
      <xdr:rowOff>0</xdr:rowOff>
    </xdr:from>
    <xdr:to>
      <xdr:col>1</xdr:col>
      <xdr:colOff>85725</xdr:colOff>
      <xdr:row>61</xdr:row>
      <xdr:rowOff>88655</xdr:rowOff>
    </xdr:to>
    <xdr:sp macro="" textlink="">
      <xdr:nvSpPr>
        <xdr:cNvPr id="274" name="Text Box 18"/>
        <xdr:cNvSpPr txBox="1">
          <a:spLocks noChangeArrowheads="1"/>
        </xdr:cNvSpPr>
      </xdr:nvSpPr>
      <xdr:spPr bwMode="auto">
        <a:xfrm>
          <a:off x="390525" y="11715750"/>
          <a:ext cx="85725" cy="2791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60</xdr:row>
      <xdr:rowOff>0</xdr:rowOff>
    </xdr:from>
    <xdr:to>
      <xdr:col>1</xdr:col>
      <xdr:colOff>85725</xdr:colOff>
      <xdr:row>61</xdr:row>
      <xdr:rowOff>88655</xdr:rowOff>
    </xdr:to>
    <xdr:sp macro="" textlink="">
      <xdr:nvSpPr>
        <xdr:cNvPr id="275" name="Text Box 14"/>
        <xdr:cNvSpPr txBox="1">
          <a:spLocks noChangeArrowheads="1"/>
        </xdr:cNvSpPr>
      </xdr:nvSpPr>
      <xdr:spPr bwMode="auto">
        <a:xfrm>
          <a:off x="390525" y="11715750"/>
          <a:ext cx="85725" cy="2791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60</xdr:row>
      <xdr:rowOff>9525</xdr:rowOff>
    </xdr:from>
    <xdr:to>
      <xdr:col>1</xdr:col>
      <xdr:colOff>85725</xdr:colOff>
      <xdr:row>61</xdr:row>
      <xdr:rowOff>107705</xdr:rowOff>
    </xdr:to>
    <xdr:sp macro="" textlink="">
      <xdr:nvSpPr>
        <xdr:cNvPr id="276" name="Text Box 18"/>
        <xdr:cNvSpPr txBox="1">
          <a:spLocks noChangeArrowheads="1"/>
        </xdr:cNvSpPr>
      </xdr:nvSpPr>
      <xdr:spPr bwMode="auto">
        <a:xfrm>
          <a:off x="390525" y="11725275"/>
          <a:ext cx="85725" cy="2886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16</xdr:row>
      <xdr:rowOff>0</xdr:rowOff>
    </xdr:from>
    <xdr:to>
      <xdr:col>2</xdr:col>
      <xdr:colOff>85725</xdr:colOff>
      <xdr:row>17</xdr:row>
      <xdr:rowOff>28575</xdr:rowOff>
    </xdr:to>
    <xdr:sp macro="" textlink="">
      <xdr:nvSpPr>
        <xdr:cNvPr id="277" name="Text Box 18"/>
        <xdr:cNvSpPr txBox="1">
          <a:spLocks noChangeArrowheads="1"/>
        </xdr:cNvSpPr>
      </xdr:nvSpPr>
      <xdr:spPr bwMode="auto">
        <a:xfrm>
          <a:off x="4667250" y="3143250"/>
          <a:ext cx="8572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60</xdr:row>
      <xdr:rowOff>0</xdr:rowOff>
    </xdr:from>
    <xdr:to>
      <xdr:col>1</xdr:col>
      <xdr:colOff>85725</xdr:colOff>
      <xdr:row>61</xdr:row>
      <xdr:rowOff>31505</xdr:rowOff>
    </xdr:to>
    <xdr:sp macro="" textlink="">
      <xdr:nvSpPr>
        <xdr:cNvPr id="278" name="Text Box 14"/>
        <xdr:cNvSpPr txBox="1">
          <a:spLocks noChangeArrowheads="1"/>
        </xdr:cNvSpPr>
      </xdr:nvSpPr>
      <xdr:spPr bwMode="auto">
        <a:xfrm>
          <a:off x="390525" y="11715750"/>
          <a:ext cx="85725" cy="2220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60</xdr:row>
      <xdr:rowOff>0</xdr:rowOff>
    </xdr:from>
    <xdr:to>
      <xdr:col>1</xdr:col>
      <xdr:colOff>85725</xdr:colOff>
      <xdr:row>61</xdr:row>
      <xdr:rowOff>31505</xdr:rowOff>
    </xdr:to>
    <xdr:sp macro="" textlink="">
      <xdr:nvSpPr>
        <xdr:cNvPr id="279" name="Text Box 18"/>
        <xdr:cNvSpPr txBox="1">
          <a:spLocks noChangeArrowheads="1"/>
        </xdr:cNvSpPr>
      </xdr:nvSpPr>
      <xdr:spPr bwMode="auto">
        <a:xfrm>
          <a:off x="390525" y="11715750"/>
          <a:ext cx="85725" cy="2220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60</xdr:row>
      <xdr:rowOff>0</xdr:rowOff>
    </xdr:from>
    <xdr:to>
      <xdr:col>1</xdr:col>
      <xdr:colOff>85725</xdr:colOff>
      <xdr:row>61</xdr:row>
      <xdr:rowOff>31505</xdr:rowOff>
    </xdr:to>
    <xdr:sp macro="" textlink="">
      <xdr:nvSpPr>
        <xdr:cNvPr id="280" name="Text Box 14"/>
        <xdr:cNvSpPr txBox="1">
          <a:spLocks noChangeArrowheads="1"/>
        </xdr:cNvSpPr>
      </xdr:nvSpPr>
      <xdr:spPr bwMode="auto">
        <a:xfrm>
          <a:off x="390525" y="11715750"/>
          <a:ext cx="85725" cy="2220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60</xdr:row>
      <xdr:rowOff>0</xdr:rowOff>
    </xdr:from>
    <xdr:to>
      <xdr:col>1</xdr:col>
      <xdr:colOff>85725</xdr:colOff>
      <xdr:row>61</xdr:row>
      <xdr:rowOff>31505</xdr:rowOff>
    </xdr:to>
    <xdr:sp macro="" textlink="">
      <xdr:nvSpPr>
        <xdr:cNvPr id="281" name="Text Box 18"/>
        <xdr:cNvSpPr txBox="1">
          <a:spLocks noChangeArrowheads="1"/>
        </xdr:cNvSpPr>
      </xdr:nvSpPr>
      <xdr:spPr bwMode="auto">
        <a:xfrm>
          <a:off x="390525" y="11715750"/>
          <a:ext cx="85725" cy="2220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60</xdr:row>
      <xdr:rowOff>0</xdr:rowOff>
    </xdr:from>
    <xdr:to>
      <xdr:col>1</xdr:col>
      <xdr:colOff>85725</xdr:colOff>
      <xdr:row>61</xdr:row>
      <xdr:rowOff>21980</xdr:rowOff>
    </xdr:to>
    <xdr:sp macro="" textlink="">
      <xdr:nvSpPr>
        <xdr:cNvPr id="282" name="Text Box 14"/>
        <xdr:cNvSpPr txBox="1">
          <a:spLocks noChangeArrowheads="1"/>
        </xdr:cNvSpPr>
      </xdr:nvSpPr>
      <xdr:spPr bwMode="auto">
        <a:xfrm>
          <a:off x="390525" y="11715750"/>
          <a:ext cx="85725" cy="21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60</xdr:row>
      <xdr:rowOff>0</xdr:rowOff>
    </xdr:from>
    <xdr:to>
      <xdr:col>1</xdr:col>
      <xdr:colOff>85725</xdr:colOff>
      <xdr:row>61</xdr:row>
      <xdr:rowOff>21980</xdr:rowOff>
    </xdr:to>
    <xdr:sp macro="" textlink="">
      <xdr:nvSpPr>
        <xdr:cNvPr id="283" name="Text Box 18"/>
        <xdr:cNvSpPr txBox="1">
          <a:spLocks noChangeArrowheads="1"/>
        </xdr:cNvSpPr>
      </xdr:nvSpPr>
      <xdr:spPr bwMode="auto">
        <a:xfrm>
          <a:off x="390525" y="11715750"/>
          <a:ext cx="85725" cy="21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60</xdr:row>
      <xdr:rowOff>0</xdr:rowOff>
    </xdr:from>
    <xdr:to>
      <xdr:col>1</xdr:col>
      <xdr:colOff>85725</xdr:colOff>
      <xdr:row>60</xdr:row>
      <xdr:rowOff>180975</xdr:rowOff>
    </xdr:to>
    <xdr:sp macro="" textlink="">
      <xdr:nvSpPr>
        <xdr:cNvPr id="284" name="Text Box 14"/>
        <xdr:cNvSpPr txBox="1">
          <a:spLocks noChangeArrowheads="1"/>
        </xdr:cNvSpPr>
      </xdr:nvSpPr>
      <xdr:spPr bwMode="auto">
        <a:xfrm>
          <a:off x="390525" y="11715750"/>
          <a:ext cx="8572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60</xdr:row>
      <xdr:rowOff>0</xdr:rowOff>
    </xdr:from>
    <xdr:to>
      <xdr:col>1</xdr:col>
      <xdr:colOff>85725</xdr:colOff>
      <xdr:row>60</xdr:row>
      <xdr:rowOff>180975</xdr:rowOff>
    </xdr:to>
    <xdr:sp macro="" textlink="">
      <xdr:nvSpPr>
        <xdr:cNvPr id="285" name="Text Box 18"/>
        <xdr:cNvSpPr txBox="1">
          <a:spLocks noChangeArrowheads="1"/>
        </xdr:cNvSpPr>
      </xdr:nvSpPr>
      <xdr:spPr bwMode="auto">
        <a:xfrm>
          <a:off x="390525" y="11715750"/>
          <a:ext cx="8572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60</xdr:row>
      <xdr:rowOff>0</xdr:rowOff>
    </xdr:from>
    <xdr:to>
      <xdr:col>1</xdr:col>
      <xdr:colOff>85725</xdr:colOff>
      <xdr:row>61</xdr:row>
      <xdr:rowOff>60080</xdr:rowOff>
    </xdr:to>
    <xdr:sp macro="" textlink="">
      <xdr:nvSpPr>
        <xdr:cNvPr id="286" name="Text Box 14"/>
        <xdr:cNvSpPr txBox="1">
          <a:spLocks noChangeArrowheads="1"/>
        </xdr:cNvSpPr>
      </xdr:nvSpPr>
      <xdr:spPr bwMode="auto">
        <a:xfrm>
          <a:off x="390525" y="11715750"/>
          <a:ext cx="85725" cy="250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60</xdr:row>
      <xdr:rowOff>0</xdr:rowOff>
    </xdr:from>
    <xdr:to>
      <xdr:col>1</xdr:col>
      <xdr:colOff>85725</xdr:colOff>
      <xdr:row>61</xdr:row>
      <xdr:rowOff>60080</xdr:rowOff>
    </xdr:to>
    <xdr:sp macro="" textlink="">
      <xdr:nvSpPr>
        <xdr:cNvPr id="287" name="Text Box 18"/>
        <xdr:cNvSpPr txBox="1">
          <a:spLocks noChangeArrowheads="1"/>
        </xdr:cNvSpPr>
      </xdr:nvSpPr>
      <xdr:spPr bwMode="auto">
        <a:xfrm>
          <a:off x="390525" y="11715750"/>
          <a:ext cx="85725" cy="250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60</xdr:row>
      <xdr:rowOff>0</xdr:rowOff>
    </xdr:from>
    <xdr:to>
      <xdr:col>1</xdr:col>
      <xdr:colOff>85725</xdr:colOff>
      <xdr:row>61</xdr:row>
      <xdr:rowOff>31505</xdr:rowOff>
    </xdr:to>
    <xdr:sp macro="" textlink="">
      <xdr:nvSpPr>
        <xdr:cNvPr id="288" name="Text Box 14"/>
        <xdr:cNvSpPr txBox="1">
          <a:spLocks noChangeArrowheads="1"/>
        </xdr:cNvSpPr>
      </xdr:nvSpPr>
      <xdr:spPr bwMode="auto">
        <a:xfrm>
          <a:off x="390525" y="11715750"/>
          <a:ext cx="85725" cy="2220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60</xdr:row>
      <xdr:rowOff>0</xdr:rowOff>
    </xdr:from>
    <xdr:to>
      <xdr:col>1</xdr:col>
      <xdr:colOff>85725</xdr:colOff>
      <xdr:row>61</xdr:row>
      <xdr:rowOff>31505</xdr:rowOff>
    </xdr:to>
    <xdr:sp macro="" textlink="">
      <xdr:nvSpPr>
        <xdr:cNvPr id="289" name="Text Box 18"/>
        <xdr:cNvSpPr txBox="1">
          <a:spLocks noChangeArrowheads="1"/>
        </xdr:cNvSpPr>
      </xdr:nvSpPr>
      <xdr:spPr bwMode="auto">
        <a:xfrm>
          <a:off x="390525" y="11715750"/>
          <a:ext cx="85725" cy="2220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60</xdr:row>
      <xdr:rowOff>0</xdr:rowOff>
    </xdr:from>
    <xdr:to>
      <xdr:col>1</xdr:col>
      <xdr:colOff>85725</xdr:colOff>
      <xdr:row>61</xdr:row>
      <xdr:rowOff>60080</xdr:rowOff>
    </xdr:to>
    <xdr:sp macro="" textlink="">
      <xdr:nvSpPr>
        <xdr:cNvPr id="290" name="Text Box 14"/>
        <xdr:cNvSpPr txBox="1">
          <a:spLocks noChangeArrowheads="1"/>
        </xdr:cNvSpPr>
      </xdr:nvSpPr>
      <xdr:spPr bwMode="auto">
        <a:xfrm>
          <a:off x="390525" y="11715750"/>
          <a:ext cx="85725" cy="250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60</xdr:row>
      <xdr:rowOff>0</xdr:rowOff>
    </xdr:from>
    <xdr:to>
      <xdr:col>1</xdr:col>
      <xdr:colOff>85725</xdr:colOff>
      <xdr:row>61</xdr:row>
      <xdr:rowOff>60080</xdr:rowOff>
    </xdr:to>
    <xdr:sp macro="" textlink="">
      <xdr:nvSpPr>
        <xdr:cNvPr id="291" name="Text Box 18"/>
        <xdr:cNvSpPr txBox="1">
          <a:spLocks noChangeArrowheads="1"/>
        </xdr:cNvSpPr>
      </xdr:nvSpPr>
      <xdr:spPr bwMode="auto">
        <a:xfrm>
          <a:off x="390525" y="11715750"/>
          <a:ext cx="85725" cy="250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60</xdr:row>
      <xdr:rowOff>0</xdr:rowOff>
    </xdr:from>
    <xdr:to>
      <xdr:col>1</xdr:col>
      <xdr:colOff>85725</xdr:colOff>
      <xdr:row>61</xdr:row>
      <xdr:rowOff>31505</xdr:rowOff>
    </xdr:to>
    <xdr:sp macro="" textlink="">
      <xdr:nvSpPr>
        <xdr:cNvPr id="292" name="Text Box 14"/>
        <xdr:cNvSpPr txBox="1">
          <a:spLocks noChangeArrowheads="1"/>
        </xdr:cNvSpPr>
      </xdr:nvSpPr>
      <xdr:spPr bwMode="auto">
        <a:xfrm>
          <a:off x="390525" y="11715750"/>
          <a:ext cx="85725" cy="2220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60</xdr:row>
      <xdr:rowOff>0</xdr:rowOff>
    </xdr:from>
    <xdr:to>
      <xdr:col>1</xdr:col>
      <xdr:colOff>85725</xdr:colOff>
      <xdr:row>61</xdr:row>
      <xdr:rowOff>31505</xdr:rowOff>
    </xdr:to>
    <xdr:sp macro="" textlink="">
      <xdr:nvSpPr>
        <xdr:cNvPr id="293" name="Text Box 18"/>
        <xdr:cNvSpPr txBox="1">
          <a:spLocks noChangeArrowheads="1"/>
        </xdr:cNvSpPr>
      </xdr:nvSpPr>
      <xdr:spPr bwMode="auto">
        <a:xfrm>
          <a:off x="390525" y="11715750"/>
          <a:ext cx="85725" cy="2220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60</xdr:row>
      <xdr:rowOff>0</xdr:rowOff>
    </xdr:from>
    <xdr:to>
      <xdr:col>1</xdr:col>
      <xdr:colOff>85725</xdr:colOff>
      <xdr:row>61</xdr:row>
      <xdr:rowOff>79130</xdr:rowOff>
    </xdr:to>
    <xdr:sp macro="" textlink="">
      <xdr:nvSpPr>
        <xdr:cNvPr id="294" name="Text Box 14"/>
        <xdr:cNvSpPr txBox="1">
          <a:spLocks noChangeArrowheads="1"/>
        </xdr:cNvSpPr>
      </xdr:nvSpPr>
      <xdr:spPr bwMode="auto">
        <a:xfrm>
          <a:off x="390525" y="11715750"/>
          <a:ext cx="85725" cy="2696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60</xdr:row>
      <xdr:rowOff>0</xdr:rowOff>
    </xdr:from>
    <xdr:to>
      <xdr:col>1</xdr:col>
      <xdr:colOff>85725</xdr:colOff>
      <xdr:row>61</xdr:row>
      <xdr:rowOff>79130</xdr:rowOff>
    </xdr:to>
    <xdr:sp macro="" textlink="">
      <xdr:nvSpPr>
        <xdr:cNvPr id="295" name="Text Box 18"/>
        <xdr:cNvSpPr txBox="1">
          <a:spLocks noChangeArrowheads="1"/>
        </xdr:cNvSpPr>
      </xdr:nvSpPr>
      <xdr:spPr bwMode="auto">
        <a:xfrm>
          <a:off x="390525" y="11715750"/>
          <a:ext cx="85725" cy="2696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60</xdr:row>
      <xdr:rowOff>0</xdr:rowOff>
    </xdr:from>
    <xdr:to>
      <xdr:col>1</xdr:col>
      <xdr:colOff>85725</xdr:colOff>
      <xdr:row>61</xdr:row>
      <xdr:rowOff>79130</xdr:rowOff>
    </xdr:to>
    <xdr:sp macro="" textlink="">
      <xdr:nvSpPr>
        <xdr:cNvPr id="296" name="Text Box 14"/>
        <xdr:cNvSpPr txBox="1">
          <a:spLocks noChangeArrowheads="1"/>
        </xdr:cNvSpPr>
      </xdr:nvSpPr>
      <xdr:spPr bwMode="auto">
        <a:xfrm>
          <a:off x="390525" y="11715750"/>
          <a:ext cx="85725" cy="2696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60</xdr:row>
      <xdr:rowOff>0</xdr:rowOff>
    </xdr:from>
    <xdr:to>
      <xdr:col>1</xdr:col>
      <xdr:colOff>85725</xdr:colOff>
      <xdr:row>61</xdr:row>
      <xdr:rowOff>79130</xdr:rowOff>
    </xdr:to>
    <xdr:sp macro="" textlink="">
      <xdr:nvSpPr>
        <xdr:cNvPr id="297" name="Text Box 18"/>
        <xdr:cNvSpPr txBox="1">
          <a:spLocks noChangeArrowheads="1"/>
        </xdr:cNvSpPr>
      </xdr:nvSpPr>
      <xdr:spPr bwMode="auto">
        <a:xfrm>
          <a:off x="390525" y="11715750"/>
          <a:ext cx="85725" cy="2696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60</xdr:row>
      <xdr:rowOff>0</xdr:rowOff>
    </xdr:from>
    <xdr:to>
      <xdr:col>1</xdr:col>
      <xdr:colOff>85725</xdr:colOff>
      <xdr:row>61</xdr:row>
      <xdr:rowOff>60080</xdr:rowOff>
    </xdr:to>
    <xdr:sp macro="" textlink="">
      <xdr:nvSpPr>
        <xdr:cNvPr id="298" name="Text Box 14"/>
        <xdr:cNvSpPr txBox="1">
          <a:spLocks noChangeArrowheads="1"/>
        </xdr:cNvSpPr>
      </xdr:nvSpPr>
      <xdr:spPr bwMode="auto">
        <a:xfrm>
          <a:off x="390525" y="11715750"/>
          <a:ext cx="85725" cy="250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60</xdr:row>
      <xdr:rowOff>0</xdr:rowOff>
    </xdr:from>
    <xdr:to>
      <xdr:col>1</xdr:col>
      <xdr:colOff>85725</xdr:colOff>
      <xdr:row>61</xdr:row>
      <xdr:rowOff>60080</xdr:rowOff>
    </xdr:to>
    <xdr:sp macro="" textlink="">
      <xdr:nvSpPr>
        <xdr:cNvPr id="299" name="Text Box 18"/>
        <xdr:cNvSpPr txBox="1">
          <a:spLocks noChangeArrowheads="1"/>
        </xdr:cNvSpPr>
      </xdr:nvSpPr>
      <xdr:spPr bwMode="auto">
        <a:xfrm>
          <a:off x="390525" y="11715750"/>
          <a:ext cx="85725" cy="250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60</xdr:row>
      <xdr:rowOff>0</xdr:rowOff>
    </xdr:from>
    <xdr:to>
      <xdr:col>1</xdr:col>
      <xdr:colOff>85725</xdr:colOff>
      <xdr:row>61</xdr:row>
      <xdr:rowOff>60080</xdr:rowOff>
    </xdr:to>
    <xdr:sp macro="" textlink="">
      <xdr:nvSpPr>
        <xdr:cNvPr id="300" name="Text Box 14"/>
        <xdr:cNvSpPr txBox="1">
          <a:spLocks noChangeArrowheads="1"/>
        </xdr:cNvSpPr>
      </xdr:nvSpPr>
      <xdr:spPr bwMode="auto">
        <a:xfrm>
          <a:off x="390525" y="11715750"/>
          <a:ext cx="85725" cy="250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60</xdr:row>
      <xdr:rowOff>0</xdr:rowOff>
    </xdr:from>
    <xdr:to>
      <xdr:col>1</xdr:col>
      <xdr:colOff>85725</xdr:colOff>
      <xdr:row>61</xdr:row>
      <xdr:rowOff>60080</xdr:rowOff>
    </xdr:to>
    <xdr:sp macro="" textlink="">
      <xdr:nvSpPr>
        <xdr:cNvPr id="301" name="Text Box 18"/>
        <xdr:cNvSpPr txBox="1">
          <a:spLocks noChangeArrowheads="1"/>
        </xdr:cNvSpPr>
      </xdr:nvSpPr>
      <xdr:spPr bwMode="auto">
        <a:xfrm>
          <a:off x="390525" y="11715750"/>
          <a:ext cx="85725" cy="250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60</xdr:row>
      <xdr:rowOff>0</xdr:rowOff>
    </xdr:from>
    <xdr:to>
      <xdr:col>1</xdr:col>
      <xdr:colOff>85725</xdr:colOff>
      <xdr:row>61</xdr:row>
      <xdr:rowOff>60080</xdr:rowOff>
    </xdr:to>
    <xdr:sp macro="" textlink="">
      <xdr:nvSpPr>
        <xdr:cNvPr id="302" name="Text Box 14"/>
        <xdr:cNvSpPr txBox="1">
          <a:spLocks noChangeArrowheads="1"/>
        </xdr:cNvSpPr>
      </xdr:nvSpPr>
      <xdr:spPr bwMode="auto">
        <a:xfrm>
          <a:off x="390525" y="11715750"/>
          <a:ext cx="85725" cy="250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60</xdr:row>
      <xdr:rowOff>0</xdr:rowOff>
    </xdr:from>
    <xdr:to>
      <xdr:col>1</xdr:col>
      <xdr:colOff>85725</xdr:colOff>
      <xdr:row>61</xdr:row>
      <xdr:rowOff>60080</xdr:rowOff>
    </xdr:to>
    <xdr:sp macro="" textlink="">
      <xdr:nvSpPr>
        <xdr:cNvPr id="303" name="Text Box 18"/>
        <xdr:cNvSpPr txBox="1">
          <a:spLocks noChangeArrowheads="1"/>
        </xdr:cNvSpPr>
      </xdr:nvSpPr>
      <xdr:spPr bwMode="auto">
        <a:xfrm>
          <a:off x="390525" y="11715750"/>
          <a:ext cx="85725" cy="250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60</xdr:row>
      <xdr:rowOff>0</xdr:rowOff>
    </xdr:from>
    <xdr:to>
      <xdr:col>1</xdr:col>
      <xdr:colOff>85725</xdr:colOff>
      <xdr:row>61</xdr:row>
      <xdr:rowOff>79130</xdr:rowOff>
    </xdr:to>
    <xdr:sp macro="" textlink="">
      <xdr:nvSpPr>
        <xdr:cNvPr id="304" name="Text Box 14"/>
        <xdr:cNvSpPr txBox="1">
          <a:spLocks noChangeArrowheads="1"/>
        </xdr:cNvSpPr>
      </xdr:nvSpPr>
      <xdr:spPr bwMode="auto">
        <a:xfrm>
          <a:off x="390525" y="11715750"/>
          <a:ext cx="85725" cy="2696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60</xdr:row>
      <xdr:rowOff>0</xdr:rowOff>
    </xdr:from>
    <xdr:to>
      <xdr:col>1</xdr:col>
      <xdr:colOff>85725</xdr:colOff>
      <xdr:row>61</xdr:row>
      <xdr:rowOff>79130</xdr:rowOff>
    </xdr:to>
    <xdr:sp macro="" textlink="">
      <xdr:nvSpPr>
        <xdr:cNvPr id="305" name="Text Box 18"/>
        <xdr:cNvSpPr txBox="1">
          <a:spLocks noChangeArrowheads="1"/>
        </xdr:cNvSpPr>
      </xdr:nvSpPr>
      <xdr:spPr bwMode="auto">
        <a:xfrm>
          <a:off x="390525" y="11715750"/>
          <a:ext cx="85725" cy="2696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60</xdr:row>
      <xdr:rowOff>0</xdr:rowOff>
    </xdr:from>
    <xdr:to>
      <xdr:col>1</xdr:col>
      <xdr:colOff>85725</xdr:colOff>
      <xdr:row>61</xdr:row>
      <xdr:rowOff>79130</xdr:rowOff>
    </xdr:to>
    <xdr:sp macro="" textlink="">
      <xdr:nvSpPr>
        <xdr:cNvPr id="306" name="Text Box 14"/>
        <xdr:cNvSpPr txBox="1">
          <a:spLocks noChangeArrowheads="1"/>
        </xdr:cNvSpPr>
      </xdr:nvSpPr>
      <xdr:spPr bwMode="auto">
        <a:xfrm>
          <a:off x="390525" y="11715750"/>
          <a:ext cx="85725" cy="2696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60</xdr:row>
      <xdr:rowOff>0</xdr:rowOff>
    </xdr:from>
    <xdr:to>
      <xdr:col>1</xdr:col>
      <xdr:colOff>85725</xdr:colOff>
      <xdr:row>61</xdr:row>
      <xdr:rowOff>79130</xdr:rowOff>
    </xdr:to>
    <xdr:sp macro="" textlink="">
      <xdr:nvSpPr>
        <xdr:cNvPr id="307" name="Text Box 18"/>
        <xdr:cNvSpPr txBox="1">
          <a:spLocks noChangeArrowheads="1"/>
        </xdr:cNvSpPr>
      </xdr:nvSpPr>
      <xdr:spPr bwMode="auto">
        <a:xfrm>
          <a:off x="390525" y="11715750"/>
          <a:ext cx="85725" cy="2696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60</xdr:row>
      <xdr:rowOff>0</xdr:rowOff>
    </xdr:from>
    <xdr:to>
      <xdr:col>1</xdr:col>
      <xdr:colOff>85725</xdr:colOff>
      <xdr:row>61</xdr:row>
      <xdr:rowOff>60080</xdr:rowOff>
    </xdr:to>
    <xdr:sp macro="" textlink="">
      <xdr:nvSpPr>
        <xdr:cNvPr id="308" name="Text Box 14"/>
        <xdr:cNvSpPr txBox="1">
          <a:spLocks noChangeArrowheads="1"/>
        </xdr:cNvSpPr>
      </xdr:nvSpPr>
      <xdr:spPr bwMode="auto">
        <a:xfrm>
          <a:off x="390525" y="11715750"/>
          <a:ext cx="85725" cy="250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60</xdr:row>
      <xdr:rowOff>0</xdr:rowOff>
    </xdr:from>
    <xdr:to>
      <xdr:col>1</xdr:col>
      <xdr:colOff>85725</xdr:colOff>
      <xdr:row>61</xdr:row>
      <xdr:rowOff>60080</xdr:rowOff>
    </xdr:to>
    <xdr:sp macro="" textlink="">
      <xdr:nvSpPr>
        <xdr:cNvPr id="309" name="Text Box 18"/>
        <xdr:cNvSpPr txBox="1">
          <a:spLocks noChangeArrowheads="1"/>
        </xdr:cNvSpPr>
      </xdr:nvSpPr>
      <xdr:spPr bwMode="auto">
        <a:xfrm>
          <a:off x="390525" y="11715750"/>
          <a:ext cx="85725" cy="250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60</xdr:row>
      <xdr:rowOff>0</xdr:rowOff>
    </xdr:from>
    <xdr:to>
      <xdr:col>1</xdr:col>
      <xdr:colOff>85725</xdr:colOff>
      <xdr:row>61</xdr:row>
      <xdr:rowOff>60080</xdr:rowOff>
    </xdr:to>
    <xdr:sp macro="" textlink="">
      <xdr:nvSpPr>
        <xdr:cNvPr id="310" name="Text Box 14"/>
        <xdr:cNvSpPr txBox="1">
          <a:spLocks noChangeArrowheads="1"/>
        </xdr:cNvSpPr>
      </xdr:nvSpPr>
      <xdr:spPr bwMode="auto">
        <a:xfrm>
          <a:off x="390525" y="11715750"/>
          <a:ext cx="85725" cy="250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60</xdr:row>
      <xdr:rowOff>0</xdr:rowOff>
    </xdr:from>
    <xdr:to>
      <xdr:col>1</xdr:col>
      <xdr:colOff>85725</xdr:colOff>
      <xdr:row>61</xdr:row>
      <xdr:rowOff>60080</xdr:rowOff>
    </xdr:to>
    <xdr:sp macro="" textlink="">
      <xdr:nvSpPr>
        <xdr:cNvPr id="311" name="Text Box 18"/>
        <xdr:cNvSpPr txBox="1">
          <a:spLocks noChangeArrowheads="1"/>
        </xdr:cNvSpPr>
      </xdr:nvSpPr>
      <xdr:spPr bwMode="auto">
        <a:xfrm>
          <a:off x="390525" y="11715750"/>
          <a:ext cx="85725" cy="250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60</xdr:row>
      <xdr:rowOff>0</xdr:rowOff>
    </xdr:from>
    <xdr:to>
      <xdr:col>1</xdr:col>
      <xdr:colOff>85725</xdr:colOff>
      <xdr:row>61</xdr:row>
      <xdr:rowOff>79130</xdr:rowOff>
    </xdr:to>
    <xdr:sp macro="" textlink="">
      <xdr:nvSpPr>
        <xdr:cNvPr id="312" name="Text Box 14"/>
        <xdr:cNvSpPr txBox="1">
          <a:spLocks noChangeArrowheads="1"/>
        </xdr:cNvSpPr>
      </xdr:nvSpPr>
      <xdr:spPr bwMode="auto">
        <a:xfrm>
          <a:off x="390525" y="11715750"/>
          <a:ext cx="85725" cy="2696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60</xdr:row>
      <xdr:rowOff>0</xdr:rowOff>
    </xdr:from>
    <xdr:to>
      <xdr:col>1</xdr:col>
      <xdr:colOff>85725</xdr:colOff>
      <xdr:row>61</xdr:row>
      <xdr:rowOff>79130</xdr:rowOff>
    </xdr:to>
    <xdr:sp macro="" textlink="">
      <xdr:nvSpPr>
        <xdr:cNvPr id="313" name="Text Box 18"/>
        <xdr:cNvSpPr txBox="1">
          <a:spLocks noChangeArrowheads="1"/>
        </xdr:cNvSpPr>
      </xdr:nvSpPr>
      <xdr:spPr bwMode="auto">
        <a:xfrm>
          <a:off x="390525" y="11715750"/>
          <a:ext cx="85725" cy="2696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60</xdr:row>
      <xdr:rowOff>0</xdr:rowOff>
    </xdr:from>
    <xdr:to>
      <xdr:col>1</xdr:col>
      <xdr:colOff>85725</xdr:colOff>
      <xdr:row>61</xdr:row>
      <xdr:rowOff>79130</xdr:rowOff>
    </xdr:to>
    <xdr:sp macro="" textlink="">
      <xdr:nvSpPr>
        <xdr:cNvPr id="314" name="Text Box 14"/>
        <xdr:cNvSpPr txBox="1">
          <a:spLocks noChangeArrowheads="1"/>
        </xdr:cNvSpPr>
      </xdr:nvSpPr>
      <xdr:spPr bwMode="auto">
        <a:xfrm>
          <a:off x="390525" y="11715750"/>
          <a:ext cx="85725" cy="2696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60</xdr:row>
      <xdr:rowOff>0</xdr:rowOff>
    </xdr:from>
    <xdr:to>
      <xdr:col>1</xdr:col>
      <xdr:colOff>85725</xdr:colOff>
      <xdr:row>61</xdr:row>
      <xdr:rowOff>79130</xdr:rowOff>
    </xdr:to>
    <xdr:sp macro="" textlink="">
      <xdr:nvSpPr>
        <xdr:cNvPr id="315" name="Text Box 18"/>
        <xdr:cNvSpPr txBox="1">
          <a:spLocks noChangeArrowheads="1"/>
        </xdr:cNvSpPr>
      </xdr:nvSpPr>
      <xdr:spPr bwMode="auto">
        <a:xfrm>
          <a:off x="390525" y="11715750"/>
          <a:ext cx="85725" cy="2696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60</xdr:row>
      <xdr:rowOff>0</xdr:rowOff>
    </xdr:from>
    <xdr:to>
      <xdr:col>1</xdr:col>
      <xdr:colOff>85725</xdr:colOff>
      <xdr:row>61</xdr:row>
      <xdr:rowOff>60080</xdr:rowOff>
    </xdr:to>
    <xdr:sp macro="" textlink="">
      <xdr:nvSpPr>
        <xdr:cNvPr id="316" name="Text Box 14"/>
        <xdr:cNvSpPr txBox="1">
          <a:spLocks noChangeArrowheads="1"/>
        </xdr:cNvSpPr>
      </xdr:nvSpPr>
      <xdr:spPr bwMode="auto">
        <a:xfrm>
          <a:off x="390525" y="11715750"/>
          <a:ext cx="85725" cy="250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60</xdr:row>
      <xdr:rowOff>0</xdr:rowOff>
    </xdr:from>
    <xdr:to>
      <xdr:col>1</xdr:col>
      <xdr:colOff>85725</xdr:colOff>
      <xdr:row>61</xdr:row>
      <xdr:rowOff>60080</xdr:rowOff>
    </xdr:to>
    <xdr:sp macro="" textlink="">
      <xdr:nvSpPr>
        <xdr:cNvPr id="317" name="Text Box 18"/>
        <xdr:cNvSpPr txBox="1">
          <a:spLocks noChangeArrowheads="1"/>
        </xdr:cNvSpPr>
      </xdr:nvSpPr>
      <xdr:spPr bwMode="auto">
        <a:xfrm>
          <a:off x="390525" y="11715750"/>
          <a:ext cx="85725" cy="250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60</xdr:row>
      <xdr:rowOff>0</xdr:rowOff>
    </xdr:from>
    <xdr:to>
      <xdr:col>1</xdr:col>
      <xdr:colOff>85725</xdr:colOff>
      <xdr:row>61</xdr:row>
      <xdr:rowOff>60080</xdr:rowOff>
    </xdr:to>
    <xdr:sp macro="" textlink="">
      <xdr:nvSpPr>
        <xdr:cNvPr id="318" name="Text Box 14"/>
        <xdr:cNvSpPr txBox="1">
          <a:spLocks noChangeArrowheads="1"/>
        </xdr:cNvSpPr>
      </xdr:nvSpPr>
      <xdr:spPr bwMode="auto">
        <a:xfrm>
          <a:off x="390525" y="11715750"/>
          <a:ext cx="85725" cy="250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60</xdr:row>
      <xdr:rowOff>0</xdr:rowOff>
    </xdr:from>
    <xdr:to>
      <xdr:col>1</xdr:col>
      <xdr:colOff>85725</xdr:colOff>
      <xdr:row>61</xdr:row>
      <xdr:rowOff>60080</xdr:rowOff>
    </xdr:to>
    <xdr:sp macro="" textlink="">
      <xdr:nvSpPr>
        <xdr:cNvPr id="319" name="Text Box 18"/>
        <xdr:cNvSpPr txBox="1">
          <a:spLocks noChangeArrowheads="1"/>
        </xdr:cNvSpPr>
      </xdr:nvSpPr>
      <xdr:spPr bwMode="auto">
        <a:xfrm>
          <a:off x="390525" y="11715750"/>
          <a:ext cx="85725" cy="250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60</xdr:row>
      <xdr:rowOff>0</xdr:rowOff>
    </xdr:from>
    <xdr:to>
      <xdr:col>1</xdr:col>
      <xdr:colOff>85725</xdr:colOff>
      <xdr:row>61</xdr:row>
      <xdr:rowOff>79130</xdr:rowOff>
    </xdr:to>
    <xdr:sp macro="" textlink="">
      <xdr:nvSpPr>
        <xdr:cNvPr id="320" name="Text Box 14"/>
        <xdr:cNvSpPr txBox="1">
          <a:spLocks noChangeArrowheads="1"/>
        </xdr:cNvSpPr>
      </xdr:nvSpPr>
      <xdr:spPr bwMode="auto">
        <a:xfrm>
          <a:off x="390525" y="11715750"/>
          <a:ext cx="85725" cy="2696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60</xdr:row>
      <xdr:rowOff>0</xdr:rowOff>
    </xdr:from>
    <xdr:to>
      <xdr:col>1</xdr:col>
      <xdr:colOff>85725</xdr:colOff>
      <xdr:row>61</xdr:row>
      <xdr:rowOff>79130</xdr:rowOff>
    </xdr:to>
    <xdr:sp macro="" textlink="">
      <xdr:nvSpPr>
        <xdr:cNvPr id="321" name="Text Box 18"/>
        <xdr:cNvSpPr txBox="1">
          <a:spLocks noChangeArrowheads="1"/>
        </xdr:cNvSpPr>
      </xdr:nvSpPr>
      <xdr:spPr bwMode="auto">
        <a:xfrm>
          <a:off x="390525" y="11715750"/>
          <a:ext cx="85725" cy="2696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60</xdr:row>
      <xdr:rowOff>0</xdr:rowOff>
    </xdr:from>
    <xdr:to>
      <xdr:col>1</xdr:col>
      <xdr:colOff>85725</xdr:colOff>
      <xdr:row>61</xdr:row>
      <xdr:rowOff>79130</xdr:rowOff>
    </xdr:to>
    <xdr:sp macro="" textlink="">
      <xdr:nvSpPr>
        <xdr:cNvPr id="322" name="Text Box 14"/>
        <xdr:cNvSpPr txBox="1">
          <a:spLocks noChangeArrowheads="1"/>
        </xdr:cNvSpPr>
      </xdr:nvSpPr>
      <xdr:spPr bwMode="auto">
        <a:xfrm>
          <a:off x="390525" y="11715750"/>
          <a:ext cx="85725" cy="2696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60</xdr:row>
      <xdr:rowOff>0</xdr:rowOff>
    </xdr:from>
    <xdr:to>
      <xdr:col>1</xdr:col>
      <xdr:colOff>85725</xdr:colOff>
      <xdr:row>61</xdr:row>
      <xdr:rowOff>79130</xdr:rowOff>
    </xdr:to>
    <xdr:sp macro="" textlink="">
      <xdr:nvSpPr>
        <xdr:cNvPr id="323" name="Text Box 18"/>
        <xdr:cNvSpPr txBox="1">
          <a:spLocks noChangeArrowheads="1"/>
        </xdr:cNvSpPr>
      </xdr:nvSpPr>
      <xdr:spPr bwMode="auto">
        <a:xfrm>
          <a:off x="390525" y="11715750"/>
          <a:ext cx="85725" cy="2696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1</xdr:col>
      <xdr:colOff>1990725</xdr:colOff>
      <xdr:row>5</xdr:row>
      <xdr:rowOff>0</xdr:rowOff>
    </xdr:from>
    <xdr:ext cx="0" cy="228600"/>
    <xdr:sp macro="" textlink="">
      <xdr:nvSpPr>
        <xdr:cNvPr id="324" name="Text Box 2"/>
        <xdr:cNvSpPr txBox="1">
          <a:spLocks noChangeArrowheads="1"/>
        </xdr:cNvSpPr>
      </xdr:nvSpPr>
      <xdr:spPr bwMode="auto">
        <a:xfrm>
          <a:off x="2381250" y="1076325"/>
          <a:ext cx="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5</xdr:row>
      <xdr:rowOff>0</xdr:rowOff>
    </xdr:from>
    <xdr:ext cx="0" cy="228600"/>
    <xdr:sp macro="" textlink="">
      <xdr:nvSpPr>
        <xdr:cNvPr id="325" name="Text Box 4"/>
        <xdr:cNvSpPr txBox="1">
          <a:spLocks noChangeArrowheads="1"/>
        </xdr:cNvSpPr>
      </xdr:nvSpPr>
      <xdr:spPr bwMode="auto">
        <a:xfrm>
          <a:off x="2381250" y="1076325"/>
          <a:ext cx="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5</xdr:row>
      <xdr:rowOff>0</xdr:rowOff>
    </xdr:from>
    <xdr:ext cx="0" cy="228600"/>
    <xdr:sp macro="" textlink="">
      <xdr:nvSpPr>
        <xdr:cNvPr id="326" name="Text Box 6"/>
        <xdr:cNvSpPr txBox="1">
          <a:spLocks noChangeArrowheads="1"/>
        </xdr:cNvSpPr>
      </xdr:nvSpPr>
      <xdr:spPr bwMode="auto">
        <a:xfrm>
          <a:off x="2381250" y="1076325"/>
          <a:ext cx="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5</xdr:row>
      <xdr:rowOff>0</xdr:rowOff>
    </xdr:from>
    <xdr:ext cx="0" cy="228600"/>
    <xdr:sp macro="" textlink="">
      <xdr:nvSpPr>
        <xdr:cNvPr id="327" name="Text Box 8"/>
        <xdr:cNvSpPr txBox="1">
          <a:spLocks noChangeArrowheads="1"/>
        </xdr:cNvSpPr>
      </xdr:nvSpPr>
      <xdr:spPr bwMode="auto">
        <a:xfrm>
          <a:off x="2381250" y="1076325"/>
          <a:ext cx="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5</xdr:row>
      <xdr:rowOff>0</xdr:rowOff>
    </xdr:from>
    <xdr:ext cx="0" cy="228600"/>
    <xdr:sp macro="" textlink="">
      <xdr:nvSpPr>
        <xdr:cNvPr id="328" name="Text Box 10"/>
        <xdr:cNvSpPr txBox="1">
          <a:spLocks noChangeArrowheads="1"/>
        </xdr:cNvSpPr>
      </xdr:nvSpPr>
      <xdr:spPr bwMode="auto">
        <a:xfrm>
          <a:off x="2381250" y="1076325"/>
          <a:ext cx="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5</xdr:row>
      <xdr:rowOff>0</xdr:rowOff>
    </xdr:from>
    <xdr:ext cx="0" cy="219075"/>
    <xdr:sp macro="" textlink="">
      <xdr:nvSpPr>
        <xdr:cNvPr id="329" name="Text Box 4"/>
        <xdr:cNvSpPr txBox="1">
          <a:spLocks noChangeArrowheads="1"/>
        </xdr:cNvSpPr>
      </xdr:nvSpPr>
      <xdr:spPr bwMode="auto">
        <a:xfrm>
          <a:off x="2381250" y="1076325"/>
          <a:ext cx="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5</xdr:row>
      <xdr:rowOff>0</xdr:rowOff>
    </xdr:from>
    <xdr:ext cx="0" cy="219075"/>
    <xdr:sp macro="" textlink="">
      <xdr:nvSpPr>
        <xdr:cNvPr id="330" name="Text Box 8"/>
        <xdr:cNvSpPr txBox="1">
          <a:spLocks noChangeArrowheads="1"/>
        </xdr:cNvSpPr>
      </xdr:nvSpPr>
      <xdr:spPr bwMode="auto">
        <a:xfrm>
          <a:off x="2381250" y="1076325"/>
          <a:ext cx="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5</xdr:row>
      <xdr:rowOff>0</xdr:rowOff>
    </xdr:from>
    <xdr:ext cx="0" cy="219075"/>
    <xdr:sp macro="" textlink="">
      <xdr:nvSpPr>
        <xdr:cNvPr id="331" name="Text Box 4"/>
        <xdr:cNvSpPr txBox="1">
          <a:spLocks noChangeArrowheads="1"/>
        </xdr:cNvSpPr>
      </xdr:nvSpPr>
      <xdr:spPr bwMode="auto">
        <a:xfrm>
          <a:off x="2381250" y="1076325"/>
          <a:ext cx="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5</xdr:row>
      <xdr:rowOff>0</xdr:rowOff>
    </xdr:from>
    <xdr:ext cx="0" cy="219075"/>
    <xdr:sp macro="" textlink="">
      <xdr:nvSpPr>
        <xdr:cNvPr id="332" name="Text Box 8"/>
        <xdr:cNvSpPr txBox="1">
          <a:spLocks noChangeArrowheads="1"/>
        </xdr:cNvSpPr>
      </xdr:nvSpPr>
      <xdr:spPr bwMode="auto">
        <a:xfrm>
          <a:off x="2381250" y="1076325"/>
          <a:ext cx="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1952625</xdr:colOff>
      <xdr:row>10</xdr:row>
      <xdr:rowOff>28575</xdr:rowOff>
    </xdr:from>
    <xdr:ext cx="0" cy="228600"/>
    <xdr:sp macro="" textlink="">
      <xdr:nvSpPr>
        <xdr:cNvPr id="333" name="Text Box 2"/>
        <xdr:cNvSpPr txBox="1">
          <a:spLocks noChangeArrowheads="1"/>
        </xdr:cNvSpPr>
      </xdr:nvSpPr>
      <xdr:spPr bwMode="auto">
        <a:xfrm>
          <a:off x="2343150" y="2019300"/>
          <a:ext cx="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10</xdr:row>
      <xdr:rowOff>0</xdr:rowOff>
    </xdr:from>
    <xdr:ext cx="0" cy="228600"/>
    <xdr:sp macro="" textlink="">
      <xdr:nvSpPr>
        <xdr:cNvPr id="334" name="Text Box 4"/>
        <xdr:cNvSpPr txBox="1">
          <a:spLocks noChangeArrowheads="1"/>
        </xdr:cNvSpPr>
      </xdr:nvSpPr>
      <xdr:spPr bwMode="auto">
        <a:xfrm>
          <a:off x="2381250" y="1990725"/>
          <a:ext cx="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10</xdr:row>
      <xdr:rowOff>0</xdr:rowOff>
    </xdr:from>
    <xdr:ext cx="0" cy="228600"/>
    <xdr:sp macro="" textlink="">
      <xdr:nvSpPr>
        <xdr:cNvPr id="335" name="Text Box 6"/>
        <xdr:cNvSpPr txBox="1">
          <a:spLocks noChangeArrowheads="1"/>
        </xdr:cNvSpPr>
      </xdr:nvSpPr>
      <xdr:spPr bwMode="auto">
        <a:xfrm>
          <a:off x="2381250" y="1990725"/>
          <a:ext cx="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10</xdr:row>
      <xdr:rowOff>0</xdr:rowOff>
    </xdr:from>
    <xdr:ext cx="0" cy="228600"/>
    <xdr:sp macro="" textlink="">
      <xdr:nvSpPr>
        <xdr:cNvPr id="336" name="Text Box 8"/>
        <xdr:cNvSpPr txBox="1">
          <a:spLocks noChangeArrowheads="1"/>
        </xdr:cNvSpPr>
      </xdr:nvSpPr>
      <xdr:spPr bwMode="auto">
        <a:xfrm>
          <a:off x="2381250" y="1990725"/>
          <a:ext cx="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10</xdr:row>
      <xdr:rowOff>0</xdr:rowOff>
    </xdr:from>
    <xdr:ext cx="0" cy="228600"/>
    <xdr:sp macro="" textlink="">
      <xdr:nvSpPr>
        <xdr:cNvPr id="337" name="Text Box 10"/>
        <xdr:cNvSpPr txBox="1">
          <a:spLocks noChangeArrowheads="1"/>
        </xdr:cNvSpPr>
      </xdr:nvSpPr>
      <xdr:spPr bwMode="auto">
        <a:xfrm>
          <a:off x="2381250" y="1990725"/>
          <a:ext cx="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10</xdr:row>
      <xdr:rowOff>0</xdr:rowOff>
    </xdr:from>
    <xdr:ext cx="0" cy="219075"/>
    <xdr:sp macro="" textlink="">
      <xdr:nvSpPr>
        <xdr:cNvPr id="338" name="Text Box 4"/>
        <xdr:cNvSpPr txBox="1">
          <a:spLocks noChangeArrowheads="1"/>
        </xdr:cNvSpPr>
      </xdr:nvSpPr>
      <xdr:spPr bwMode="auto">
        <a:xfrm>
          <a:off x="2381250" y="1990725"/>
          <a:ext cx="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10</xdr:row>
      <xdr:rowOff>0</xdr:rowOff>
    </xdr:from>
    <xdr:ext cx="0" cy="219075"/>
    <xdr:sp macro="" textlink="">
      <xdr:nvSpPr>
        <xdr:cNvPr id="339" name="Text Box 8"/>
        <xdr:cNvSpPr txBox="1">
          <a:spLocks noChangeArrowheads="1"/>
        </xdr:cNvSpPr>
      </xdr:nvSpPr>
      <xdr:spPr bwMode="auto">
        <a:xfrm>
          <a:off x="2381250" y="1990725"/>
          <a:ext cx="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10</xdr:row>
      <xdr:rowOff>0</xdr:rowOff>
    </xdr:from>
    <xdr:ext cx="0" cy="219075"/>
    <xdr:sp macro="" textlink="">
      <xdr:nvSpPr>
        <xdr:cNvPr id="340" name="Text Box 4"/>
        <xdr:cNvSpPr txBox="1">
          <a:spLocks noChangeArrowheads="1"/>
        </xdr:cNvSpPr>
      </xdr:nvSpPr>
      <xdr:spPr bwMode="auto">
        <a:xfrm>
          <a:off x="2381250" y="1990725"/>
          <a:ext cx="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10</xdr:row>
      <xdr:rowOff>0</xdr:rowOff>
    </xdr:from>
    <xdr:ext cx="0" cy="219075"/>
    <xdr:sp macro="" textlink="">
      <xdr:nvSpPr>
        <xdr:cNvPr id="341" name="Text Box 8"/>
        <xdr:cNvSpPr txBox="1">
          <a:spLocks noChangeArrowheads="1"/>
        </xdr:cNvSpPr>
      </xdr:nvSpPr>
      <xdr:spPr bwMode="auto">
        <a:xfrm>
          <a:off x="2381250" y="1990725"/>
          <a:ext cx="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12</xdr:row>
      <xdr:rowOff>0</xdr:rowOff>
    </xdr:from>
    <xdr:ext cx="0" cy="228600"/>
    <xdr:sp macro="" textlink="">
      <xdr:nvSpPr>
        <xdr:cNvPr id="342" name="Text Box 2"/>
        <xdr:cNvSpPr txBox="1">
          <a:spLocks noChangeArrowheads="1"/>
        </xdr:cNvSpPr>
      </xdr:nvSpPr>
      <xdr:spPr bwMode="auto">
        <a:xfrm>
          <a:off x="2381250" y="2371725"/>
          <a:ext cx="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12</xdr:row>
      <xdr:rowOff>0</xdr:rowOff>
    </xdr:from>
    <xdr:ext cx="0" cy="228600"/>
    <xdr:sp macro="" textlink="">
      <xdr:nvSpPr>
        <xdr:cNvPr id="343" name="Text Box 4"/>
        <xdr:cNvSpPr txBox="1">
          <a:spLocks noChangeArrowheads="1"/>
        </xdr:cNvSpPr>
      </xdr:nvSpPr>
      <xdr:spPr bwMode="auto">
        <a:xfrm>
          <a:off x="2381250" y="2371725"/>
          <a:ext cx="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12</xdr:row>
      <xdr:rowOff>0</xdr:rowOff>
    </xdr:from>
    <xdr:ext cx="0" cy="228600"/>
    <xdr:sp macro="" textlink="">
      <xdr:nvSpPr>
        <xdr:cNvPr id="344" name="Text Box 6"/>
        <xdr:cNvSpPr txBox="1">
          <a:spLocks noChangeArrowheads="1"/>
        </xdr:cNvSpPr>
      </xdr:nvSpPr>
      <xdr:spPr bwMode="auto">
        <a:xfrm>
          <a:off x="2381250" y="2371725"/>
          <a:ext cx="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12</xdr:row>
      <xdr:rowOff>0</xdr:rowOff>
    </xdr:from>
    <xdr:ext cx="0" cy="228600"/>
    <xdr:sp macro="" textlink="">
      <xdr:nvSpPr>
        <xdr:cNvPr id="345" name="Text Box 8"/>
        <xdr:cNvSpPr txBox="1">
          <a:spLocks noChangeArrowheads="1"/>
        </xdr:cNvSpPr>
      </xdr:nvSpPr>
      <xdr:spPr bwMode="auto">
        <a:xfrm>
          <a:off x="2381250" y="2371725"/>
          <a:ext cx="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12</xdr:row>
      <xdr:rowOff>0</xdr:rowOff>
    </xdr:from>
    <xdr:ext cx="0" cy="228600"/>
    <xdr:sp macro="" textlink="">
      <xdr:nvSpPr>
        <xdr:cNvPr id="346" name="Text Box 10"/>
        <xdr:cNvSpPr txBox="1">
          <a:spLocks noChangeArrowheads="1"/>
        </xdr:cNvSpPr>
      </xdr:nvSpPr>
      <xdr:spPr bwMode="auto">
        <a:xfrm>
          <a:off x="2381250" y="2371725"/>
          <a:ext cx="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12</xdr:row>
      <xdr:rowOff>0</xdr:rowOff>
    </xdr:from>
    <xdr:ext cx="0" cy="219075"/>
    <xdr:sp macro="" textlink="">
      <xdr:nvSpPr>
        <xdr:cNvPr id="347" name="Text Box 4"/>
        <xdr:cNvSpPr txBox="1">
          <a:spLocks noChangeArrowheads="1"/>
        </xdr:cNvSpPr>
      </xdr:nvSpPr>
      <xdr:spPr bwMode="auto">
        <a:xfrm>
          <a:off x="2381250" y="2371725"/>
          <a:ext cx="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12</xdr:row>
      <xdr:rowOff>0</xdr:rowOff>
    </xdr:from>
    <xdr:ext cx="0" cy="219075"/>
    <xdr:sp macro="" textlink="">
      <xdr:nvSpPr>
        <xdr:cNvPr id="348" name="Text Box 8"/>
        <xdr:cNvSpPr txBox="1">
          <a:spLocks noChangeArrowheads="1"/>
        </xdr:cNvSpPr>
      </xdr:nvSpPr>
      <xdr:spPr bwMode="auto">
        <a:xfrm>
          <a:off x="2381250" y="2371725"/>
          <a:ext cx="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12</xdr:row>
      <xdr:rowOff>0</xdr:rowOff>
    </xdr:from>
    <xdr:ext cx="0" cy="219075"/>
    <xdr:sp macro="" textlink="">
      <xdr:nvSpPr>
        <xdr:cNvPr id="349" name="Text Box 4"/>
        <xdr:cNvSpPr txBox="1">
          <a:spLocks noChangeArrowheads="1"/>
        </xdr:cNvSpPr>
      </xdr:nvSpPr>
      <xdr:spPr bwMode="auto">
        <a:xfrm>
          <a:off x="2381250" y="2371725"/>
          <a:ext cx="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12</xdr:row>
      <xdr:rowOff>0</xdr:rowOff>
    </xdr:from>
    <xdr:ext cx="0" cy="219075"/>
    <xdr:sp macro="" textlink="">
      <xdr:nvSpPr>
        <xdr:cNvPr id="350" name="Text Box 8"/>
        <xdr:cNvSpPr txBox="1">
          <a:spLocks noChangeArrowheads="1"/>
        </xdr:cNvSpPr>
      </xdr:nvSpPr>
      <xdr:spPr bwMode="auto">
        <a:xfrm>
          <a:off x="2381250" y="2371725"/>
          <a:ext cx="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12</xdr:row>
      <xdr:rowOff>0</xdr:rowOff>
    </xdr:from>
    <xdr:ext cx="0" cy="228600"/>
    <xdr:sp macro="" textlink="">
      <xdr:nvSpPr>
        <xdr:cNvPr id="351" name="Text Box 2"/>
        <xdr:cNvSpPr txBox="1">
          <a:spLocks noChangeArrowheads="1"/>
        </xdr:cNvSpPr>
      </xdr:nvSpPr>
      <xdr:spPr bwMode="auto">
        <a:xfrm>
          <a:off x="2381250" y="2371725"/>
          <a:ext cx="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12</xdr:row>
      <xdr:rowOff>0</xdr:rowOff>
    </xdr:from>
    <xdr:ext cx="0" cy="228600"/>
    <xdr:sp macro="" textlink="">
      <xdr:nvSpPr>
        <xdr:cNvPr id="352" name="Text Box 4"/>
        <xdr:cNvSpPr txBox="1">
          <a:spLocks noChangeArrowheads="1"/>
        </xdr:cNvSpPr>
      </xdr:nvSpPr>
      <xdr:spPr bwMode="auto">
        <a:xfrm>
          <a:off x="2381250" y="2371725"/>
          <a:ext cx="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12</xdr:row>
      <xdr:rowOff>0</xdr:rowOff>
    </xdr:from>
    <xdr:ext cx="0" cy="228600"/>
    <xdr:sp macro="" textlink="">
      <xdr:nvSpPr>
        <xdr:cNvPr id="353" name="Text Box 6"/>
        <xdr:cNvSpPr txBox="1">
          <a:spLocks noChangeArrowheads="1"/>
        </xdr:cNvSpPr>
      </xdr:nvSpPr>
      <xdr:spPr bwMode="auto">
        <a:xfrm>
          <a:off x="2381250" y="2371725"/>
          <a:ext cx="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12</xdr:row>
      <xdr:rowOff>0</xdr:rowOff>
    </xdr:from>
    <xdr:ext cx="0" cy="228600"/>
    <xdr:sp macro="" textlink="">
      <xdr:nvSpPr>
        <xdr:cNvPr id="354" name="Text Box 8"/>
        <xdr:cNvSpPr txBox="1">
          <a:spLocks noChangeArrowheads="1"/>
        </xdr:cNvSpPr>
      </xdr:nvSpPr>
      <xdr:spPr bwMode="auto">
        <a:xfrm>
          <a:off x="2381250" y="2371725"/>
          <a:ext cx="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12</xdr:row>
      <xdr:rowOff>0</xdr:rowOff>
    </xdr:from>
    <xdr:ext cx="0" cy="228600"/>
    <xdr:sp macro="" textlink="">
      <xdr:nvSpPr>
        <xdr:cNvPr id="355" name="Text Box 10"/>
        <xdr:cNvSpPr txBox="1">
          <a:spLocks noChangeArrowheads="1"/>
        </xdr:cNvSpPr>
      </xdr:nvSpPr>
      <xdr:spPr bwMode="auto">
        <a:xfrm>
          <a:off x="2381250" y="2371725"/>
          <a:ext cx="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12</xdr:row>
      <xdr:rowOff>0</xdr:rowOff>
    </xdr:from>
    <xdr:ext cx="0" cy="219075"/>
    <xdr:sp macro="" textlink="">
      <xdr:nvSpPr>
        <xdr:cNvPr id="356" name="Text Box 4"/>
        <xdr:cNvSpPr txBox="1">
          <a:spLocks noChangeArrowheads="1"/>
        </xdr:cNvSpPr>
      </xdr:nvSpPr>
      <xdr:spPr bwMode="auto">
        <a:xfrm>
          <a:off x="2381250" y="2371725"/>
          <a:ext cx="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12</xdr:row>
      <xdr:rowOff>0</xdr:rowOff>
    </xdr:from>
    <xdr:ext cx="0" cy="219075"/>
    <xdr:sp macro="" textlink="">
      <xdr:nvSpPr>
        <xdr:cNvPr id="357" name="Text Box 8"/>
        <xdr:cNvSpPr txBox="1">
          <a:spLocks noChangeArrowheads="1"/>
        </xdr:cNvSpPr>
      </xdr:nvSpPr>
      <xdr:spPr bwMode="auto">
        <a:xfrm>
          <a:off x="2381250" y="2371725"/>
          <a:ext cx="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12</xdr:row>
      <xdr:rowOff>0</xdr:rowOff>
    </xdr:from>
    <xdr:ext cx="0" cy="219075"/>
    <xdr:sp macro="" textlink="">
      <xdr:nvSpPr>
        <xdr:cNvPr id="358" name="Text Box 4"/>
        <xdr:cNvSpPr txBox="1">
          <a:spLocks noChangeArrowheads="1"/>
        </xdr:cNvSpPr>
      </xdr:nvSpPr>
      <xdr:spPr bwMode="auto">
        <a:xfrm>
          <a:off x="2381250" y="2371725"/>
          <a:ext cx="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12</xdr:row>
      <xdr:rowOff>0</xdr:rowOff>
    </xdr:from>
    <xdr:ext cx="0" cy="219075"/>
    <xdr:sp macro="" textlink="">
      <xdr:nvSpPr>
        <xdr:cNvPr id="359" name="Text Box 8"/>
        <xdr:cNvSpPr txBox="1">
          <a:spLocks noChangeArrowheads="1"/>
        </xdr:cNvSpPr>
      </xdr:nvSpPr>
      <xdr:spPr bwMode="auto">
        <a:xfrm>
          <a:off x="2381250" y="2371725"/>
          <a:ext cx="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16</xdr:row>
      <xdr:rowOff>0</xdr:rowOff>
    </xdr:from>
    <xdr:ext cx="0" cy="228600"/>
    <xdr:sp macro="" textlink="">
      <xdr:nvSpPr>
        <xdr:cNvPr id="360" name="Text Box 2"/>
        <xdr:cNvSpPr txBox="1">
          <a:spLocks noChangeArrowheads="1"/>
        </xdr:cNvSpPr>
      </xdr:nvSpPr>
      <xdr:spPr bwMode="auto">
        <a:xfrm>
          <a:off x="2381250" y="3143250"/>
          <a:ext cx="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16</xdr:row>
      <xdr:rowOff>0</xdr:rowOff>
    </xdr:from>
    <xdr:ext cx="0" cy="228600"/>
    <xdr:sp macro="" textlink="">
      <xdr:nvSpPr>
        <xdr:cNvPr id="361" name="Text Box 4"/>
        <xdr:cNvSpPr txBox="1">
          <a:spLocks noChangeArrowheads="1"/>
        </xdr:cNvSpPr>
      </xdr:nvSpPr>
      <xdr:spPr bwMode="auto">
        <a:xfrm>
          <a:off x="2381250" y="3143250"/>
          <a:ext cx="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16</xdr:row>
      <xdr:rowOff>0</xdr:rowOff>
    </xdr:from>
    <xdr:ext cx="0" cy="228600"/>
    <xdr:sp macro="" textlink="">
      <xdr:nvSpPr>
        <xdr:cNvPr id="362" name="Text Box 6"/>
        <xdr:cNvSpPr txBox="1">
          <a:spLocks noChangeArrowheads="1"/>
        </xdr:cNvSpPr>
      </xdr:nvSpPr>
      <xdr:spPr bwMode="auto">
        <a:xfrm>
          <a:off x="2381250" y="3143250"/>
          <a:ext cx="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16</xdr:row>
      <xdr:rowOff>0</xdr:rowOff>
    </xdr:from>
    <xdr:ext cx="0" cy="228600"/>
    <xdr:sp macro="" textlink="">
      <xdr:nvSpPr>
        <xdr:cNvPr id="363" name="Text Box 8"/>
        <xdr:cNvSpPr txBox="1">
          <a:spLocks noChangeArrowheads="1"/>
        </xdr:cNvSpPr>
      </xdr:nvSpPr>
      <xdr:spPr bwMode="auto">
        <a:xfrm>
          <a:off x="2381250" y="3143250"/>
          <a:ext cx="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16</xdr:row>
      <xdr:rowOff>0</xdr:rowOff>
    </xdr:from>
    <xdr:ext cx="0" cy="228600"/>
    <xdr:sp macro="" textlink="">
      <xdr:nvSpPr>
        <xdr:cNvPr id="364" name="Text Box 10"/>
        <xdr:cNvSpPr txBox="1">
          <a:spLocks noChangeArrowheads="1"/>
        </xdr:cNvSpPr>
      </xdr:nvSpPr>
      <xdr:spPr bwMode="auto">
        <a:xfrm>
          <a:off x="2381250" y="3143250"/>
          <a:ext cx="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16</xdr:row>
      <xdr:rowOff>0</xdr:rowOff>
    </xdr:from>
    <xdr:ext cx="0" cy="219075"/>
    <xdr:sp macro="" textlink="">
      <xdr:nvSpPr>
        <xdr:cNvPr id="365" name="Text Box 4"/>
        <xdr:cNvSpPr txBox="1">
          <a:spLocks noChangeArrowheads="1"/>
        </xdr:cNvSpPr>
      </xdr:nvSpPr>
      <xdr:spPr bwMode="auto">
        <a:xfrm>
          <a:off x="2381250" y="3143250"/>
          <a:ext cx="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16</xdr:row>
      <xdr:rowOff>0</xdr:rowOff>
    </xdr:from>
    <xdr:ext cx="0" cy="219075"/>
    <xdr:sp macro="" textlink="">
      <xdr:nvSpPr>
        <xdr:cNvPr id="366" name="Text Box 8"/>
        <xdr:cNvSpPr txBox="1">
          <a:spLocks noChangeArrowheads="1"/>
        </xdr:cNvSpPr>
      </xdr:nvSpPr>
      <xdr:spPr bwMode="auto">
        <a:xfrm>
          <a:off x="2381250" y="3143250"/>
          <a:ext cx="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16</xdr:row>
      <xdr:rowOff>0</xdr:rowOff>
    </xdr:from>
    <xdr:ext cx="0" cy="219075"/>
    <xdr:sp macro="" textlink="">
      <xdr:nvSpPr>
        <xdr:cNvPr id="367" name="Text Box 4"/>
        <xdr:cNvSpPr txBox="1">
          <a:spLocks noChangeArrowheads="1"/>
        </xdr:cNvSpPr>
      </xdr:nvSpPr>
      <xdr:spPr bwMode="auto">
        <a:xfrm>
          <a:off x="2381250" y="3143250"/>
          <a:ext cx="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16</xdr:row>
      <xdr:rowOff>0</xdr:rowOff>
    </xdr:from>
    <xdr:ext cx="0" cy="219075"/>
    <xdr:sp macro="" textlink="">
      <xdr:nvSpPr>
        <xdr:cNvPr id="368" name="Text Box 8"/>
        <xdr:cNvSpPr txBox="1">
          <a:spLocks noChangeArrowheads="1"/>
        </xdr:cNvSpPr>
      </xdr:nvSpPr>
      <xdr:spPr bwMode="auto">
        <a:xfrm>
          <a:off x="2381250" y="3143250"/>
          <a:ext cx="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16</xdr:row>
      <xdr:rowOff>0</xdr:rowOff>
    </xdr:from>
    <xdr:ext cx="0" cy="228600"/>
    <xdr:sp macro="" textlink="">
      <xdr:nvSpPr>
        <xdr:cNvPr id="369" name="Text Box 2"/>
        <xdr:cNvSpPr txBox="1">
          <a:spLocks noChangeArrowheads="1"/>
        </xdr:cNvSpPr>
      </xdr:nvSpPr>
      <xdr:spPr bwMode="auto">
        <a:xfrm>
          <a:off x="2381250" y="3143250"/>
          <a:ext cx="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16</xdr:row>
      <xdr:rowOff>0</xdr:rowOff>
    </xdr:from>
    <xdr:ext cx="0" cy="228600"/>
    <xdr:sp macro="" textlink="">
      <xdr:nvSpPr>
        <xdr:cNvPr id="370" name="Text Box 4"/>
        <xdr:cNvSpPr txBox="1">
          <a:spLocks noChangeArrowheads="1"/>
        </xdr:cNvSpPr>
      </xdr:nvSpPr>
      <xdr:spPr bwMode="auto">
        <a:xfrm>
          <a:off x="2381250" y="3143250"/>
          <a:ext cx="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16</xdr:row>
      <xdr:rowOff>0</xdr:rowOff>
    </xdr:from>
    <xdr:ext cx="0" cy="228600"/>
    <xdr:sp macro="" textlink="">
      <xdr:nvSpPr>
        <xdr:cNvPr id="371" name="Text Box 6"/>
        <xdr:cNvSpPr txBox="1">
          <a:spLocks noChangeArrowheads="1"/>
        </xdr:cNvSpPr>
      </xdr:nvSpPr>
      <xdr:spPr bwMode="auto">
        <a:xfrm>
          <a:off x="2381250" y="3143250"/>
          <a:ext cx="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16</xdr:row>
      <xdr:rowOff>0</xdr:rowOff>
    </xdr:from>
    <xdr:ext cx="0" cy="228600"/>
    <xdr:sp macro="" textlink="">
      <xdr:nvSpPr>
        <xdr:cNvPr id="372" name="Text Box 8"/>
        <xdr:cNvSpPr txBox="1">
          <a:spLocks noChangeArrowheads="1"/>
        </xdr:cNvSpPr>
      </xdr:nvSpPr>
      <xdr:spPr bwMode="auto">
        <a:xfrm>
          <a:off x="2381250" y="3143250"/>
          <a:ext cx="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16</xdr:row>
      <xdr:rowOff>0</xdr:rowOff>
    </xdr:from>
    <xdr:ext cx="0" cy="228600"/>
    <xdr:sp macro="" textlink="">
      <xdr:nvSpPr>
        <xdr:cNvPr id="373" name="Text Box 10"/>
        <xdr:cNvSpPr txBox="1">
          <a:spLocks noChangeArrowheads="1"/>
        </xdr:cNvSpPr>
      </xdr:nvSpPr>
      <xdr:spPr bwMode="auto">
        <a:xfrm>
          <a:off x="2381250" y="3143250"/>
          <a:ext cx="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16</xdr:row>
      <xdr:rowOff>0</xdr:rowOff>
    </xdr:from>
    <xdr:ext cx="0" cy="219075"/>
    <xdr:sp macro="" textlink="">
      <xdr:nvSpPr>
        <xdr:cNvPr id="374" name="Text Box 4"/>
        <xdr:cNvSpPr txBox="1">
          <a:spLocks noChangeArrowheads="1"/>
        </xdr:cNvSpPr>
      </xdr:nvSpPr>
      <xdr:spPr bwMode="auto">
        <a:xfrm>
          <a:off x="2381250" y="3143250"/>
          <a:ext cx="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16</xdr:row>
      <xdr:rowOff>0</xdr:rowOff>
    </xdr:from>
    <xdr:ext cx="0" cy="219075"/>
    <xdr:sp macro="" textlink="">
      <xdr:nvSpPr>
        <xdr:cNvPr id="375" name="Text Box 8"/>
        <xdr:cNvSpPr txBox="1">
          <a:spLocks noChangeArrowheads="1"/>
        </xdr:cNvSpPr>
      </xdr:nvSpPr>
      <xdr:spPr bwMode="auto">
        <a:xfrm>
          <a:off x="2381250" y="3143250"/>
          <a:ext cx="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16</xdr:row>
      <xdr:rowOff>0</xdr:rowOff>
    </xdr:from>
    <xdr:ext cx="0" cy="219075"/>
    <xdr:sp macro="" textlink="">
      <xdr:nvSpPr>
        <xdr:cNvPr id="376" name="Text Box 4"/>
        <xdr:cNvSpPr txBox="1">
          <a:spLocks noChangeArrowheads="1"/>
        </xdr:cNvSpPr>
      </xdr:nvSpPr>
      <xdr:spPr bwMode="auto">
        <a:xfrm>
          <a:off x="2381250" y="3143250"/>
          <a:ext cx="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16</xdr:row>
      <xdr:rowOff>0</xdr:rowOff>
    </xdr:from>
    <xdr:ext cx="0" cy="219075"/>
    <xdr:sp macro="" textlink="">
      <xdr:nvSpPr>
        <xdr:cNvPr id="377" name="Text Box 8"/>
        <xdr:cNvSpPr txBox="1">
          <a:spLocks noChangeArrowheads="1"/>
        </xdr:cNvSpPr>
      </xdr:nvSpPr>
      <xdr:spPr bwMode="auto">
        <a:xfrm>
          <a:off x="2381250" y="3143250"/>
          <a:ext cx="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17</xdr:row>
      <xdr:rowOff>0</xdr:rowOff>
    </xdr:from>
    <xdr:ext cx="0" cy="228600"/>
    <xdr:sp macro="" textlink="">
      <xdr:nvSpPr>
        <xdr:cNvPr id="378" name="Text Box 2"/>
        <xdr:cNvSpPr txBox="1">
          <a:spLocks noChangeArrowheads="1"/>
        </xdr:cNvSpPr>
      </xdr:nvSpPr>
      <xdr:spPr bwMode="auto">
        <a:xfrm>
          <a:off x="2381250" y="3333750"/>
          <a:ext cx="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17</xdr:row>
      <xdr:rowOff>0</xdr:rowOff>
    </xdr:from>
    <xdr:ext cx="0" cy="228600"/>
    <xdr:sp macro="" textlink="">
      <xdr:nvSpPr>
        <xdr:cNvPr id="379" name="Text Box 4"/>
        <xdr:cNvSpPr txBox="1">
          <a:spLocks noChangeArrowheads="1"/>
        </xdr:cNvSpPr>
      </xdr:nvSpPr>
      <xdr:spPr bwMode="auto">
        <a:xfrm>
          <a:off x="2381250" y="3333750"/>
          <a:ext cx="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17</xdr:row>
      <xdr:rowOff>0</xdr:rowOff>
    </xdr:from>
    <xdr:ext cx="0" cy="228600"/>
    <xdr:sp macro="" textlink="">
      <xdr:nvSpPr>
        <xdr:cNvPr id="380" name="Text Box 6"/>
        <xdr:cNvSpPr txBox="1">
          <a:spLocks noChangeArrowheads="1"/>
        </xdr:cNvSpPr>
      </xdr:nvSpPr>
      <xdr:spPr bwMode="auto">
        <a:xfrm>
          <a:off x="2381250" y="3333750"/>
          <a:ext cx="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17</xdr:row>
      <xdr:rowOff>0</xdr:rowOff>
    </xdr:from>
    <xdr:ext cx="0" cy="228600"/>
    <xdr:sp macro="" textlink="">
      <xdr:nvSpPr>
        <xdr:cNvPr id="381" name="Text Box 8"/>
        <xdr:cNvSpPr txBox="1">
          <a:spLocks noChangeArrowheads="1"/>
        </xdr:cNvSpPr>
      </xdr:nvSpPr>
      <xdr:spPr bwMode="auto">
        <a:xfrm>
          <a:off x="2381250" y="3333750"/>
          <a:ext cx="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17</xdr:row>
      <xdr:rowOff>0</xdr:rowOff>
    </xdr:from>
    <xdr:ext cx="0" cy="228600"/>
    <xdr:sp macro="" textlink="">
      <xdr:nvSpPr>
        <xdr:cNvPr id="382" name="Text Box 10"/>
        <xdr:cNvSpPr txBox="1">
          <a:spLocks noChangeArrowheads="1"/>
        </xdr:cNvSpPr>
      </xdr:nvSpPr>
      <xdr:spPr bwMode="auto">
        <a:xfrm>
          <a:off x="2381250" y="3333750"/>
          <a:ext cx="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17</xdr:row>
      <xdr:rowOff>0</xdr:rowOff>
    </xdr:from>
    <xdr:ext cx="0" cy="219075"/>
    <xdr:sp macro="" textlink="">
      <xdr:nvSpPr>
        <xdr:cNvPr id="383" name="Text Box 4"/>
        <xdr:cNvSpPr txBox="1">
          <a:spLocks noChangeArrowheads="1"/>
        </xdr:cNvSpPr>
      </xdr:nvSpPr>
      <xdr:spPr bwMode="auto">
        <a:xfrm>
          <a:off x="2381250" y="3333750"/>
          <a:ext cx="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17</xdr:row>
      <xdr:rowOff>0</xdr:rowOff>
    </xdr:from>
    <xdr:ext cx="0" cy="219075"/>
    <xdr:sp macro="" textlink="">
      <xdr:nvSpPr>
        <xdr:cNvPr id="384" name="Text Box 8"/>
        <xdr:cNvSpPr txBox="1">
          <a:spLocks noChangeArrowheads="1"/>
        </xdr:cNvSpPr>
      </xdr:nvSpPr>
      <xdr:spPr bwMode="auto">
        <a:xfrm>
          <a:off x="2381250" y="3333750"/>
          <a:ext cx="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17</xdr:row>
      <xdr:rowOff>0</xdr:rowOff>
    </xdr:from>
    <xdr:ext cx="0" cy="219075"/>
    <xdr:sp macro="" textlink="">
      <xdr:nvSpPr>
        <xdr:cNvPr id="385" name="Text Box 4"/>
        <xdr:cNvSpPr txBox="1">
          <a:spLocks noChangeArrowheads="1"/>
        </xdr:cNvSpPr>
      </xdr:nvSpPr>
      <xdr:spPr bwMode="auto">
        <a:xfrm>
          <a:off x="2381250" y="3333750"/>
          <a:ext cx="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17</xdr:row>
      <xdr:rowOff>0</xdr:rowOff>
    </xdr:from>
    <xdr:ext cx="0" cy="219075"/>
    <xdr:sp macro="" textlink="">
      <xdr:nvSpPr>
        <xdr:cNvPr id="386" name="Text Box 8"/>
        <xdr:cNvSpPr txBox="1">
          <a:spLocks noChangeArrowheads="1"/>
        </xdr:cNvSpPr>
      </xdr:nvSpPr>
      <xdr:spPr bwMode="auto">
        <a:xfrm>
          <a:off x="2381250" y="3333750"/>
          <a:ext cx="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17</xdr:row>
      <xdr:rowOff>0</xdr:rowOff>
    </xdr:from>
    <xdr:ext cx="0" cy="228600"/>
    <xdr:sp macro="" textlink="">
      <xdr:nvSpPr>
        <xdr:cNvPr id="387" name="Text Box 2"/>
        <xdr:cNvSpPr txBox="1">
          <a:spLocks noChangeArrowheads="1"/>
        </xdr:cNvSpPr>
      </xdr:nvSpPr>
      <xdr:spPr bwMode="auto">
        <a:xfrm>
          <a:off x="2381250" y="3333750"/>
          <a:ext cx="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17</xdr:row>
      <xdr:rowOff>0</xdr:rowOff>
    </xdr:from>
    <xdr:ext cx="0" cy="228600"/>
    <xdr:sp macro="" textlink="">
      <xdr:nvSpPr>
        <xdr:cNvPr id="388" name="Text Box 4"/>
        <xdr:cNvSpPr txBox="1">
          <a:spLocks noChangeArrowheads="1"/>
        </xdr:cNvSpPr>
      </xdr:nvSpPr>
      <xdr:spPr bwMode="auto">
        <a:xfrm>
          <a:off x="2381250" y="3333750"/>
          <a:ext cx="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17</xdr:row>
      <xdr:rowOff>0</xdr:rowOff>
    </xdr:from>
    <xdr:ext cx="0" cy="228600"/>
    <xdr:sp macro="" textlink="">
      <xdr:nvSpPr>
        <xdr:cNvPr id="389" name="Text Box 6"/>
        <xdr:cNvSpPr txBox="1">
          <a:spLocks noChangeArrowheads="1"/>
        </xdr:cNvSpPr>
      </xdr:nvSpPr>
      <xdr:spPr bwMode="auto">
        <a:xfrm>
          <a:off x="2381250" y="3333750"/>
          <a:ext cx="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17</xdr:row>
      <xdr:rowOff>0</xdr:rowOff>
    </xdr:from>
    <xdr:ext cx="0" cy="228600"/>
    <xdr:sp macro="" textlink="">
      <xdr:nvSpPr>
        <xdr:cNvPr id="390" name="Text Box 8"/>
        <xdr:cNvSpPr txBox="1">
          <a:spLocks noChangeArrowheads="1"/>
        </xdr:cNvSpPr>
      </xdr:nvSpPr>
      <xdr:spPr bwMode="auto">
        <a:xfrm>
          <a:off x="2381250" y="3333750"/>
          <a:ext cx="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17</xdr:row>
      <xdr:rowOff>0</xdr:rowOff>
    </xdr:from>
    <xdr:ext cx="0" cy="228600"/>
    <xdr:sp macro="" textlink="">
      <xdr:nvSpPr>
        <xdr:cNvPr id="391" name="Text Box 10"/>
        <xdr:cNvSpPr txBox="1">
          <a:spLocks noChangeArrowheads="1"/>
        </xdr:cNvSpPr>
      </xdr:nvSpPr>
      <xdr:spPr bwMode="auto">
        <a:xfrm>
          <a:off x="2381250" y="3333750"/>
          <a:ext cx="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17</xdr:row>
      <xdr:rowOff>0</xdr:rowOff>
    </xdr:from>
    <xdr:ext cx="0" cy="219075"/>
    <xdr:sp macro="" textlink="">
      <xdr:nvSpPr>
        <xdr:cNvPr id="392" name="Text Box 4"/>
        <xdr:cNvSpPr txBox="1">
          <a:spLocks noChangeArrowheads="1"/>
        </xdr:cNvSpPr>
      </xdr:nvSpPr>
      <xdr:spPr bwMode="auto">
        <a:xfrm>
          <a:off x="2381250" y="3333750"/>
          <a:ext cx="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17</xdr:row>
      <xdr:rowOff>0</xdr:rowOff>
    </xdr:from>
    <xdr:ext cx="0" cy="219075"/>
    <xdr:sp macro="" textlink="">
      <xdr:nvSpPr>
        <xdr:cNvPr id="393" name="Text Box 8"/>
        <xdr:cNvSpPr txBox="1">
          <a:spLocks noChangeArrowheads="1"/>
        </xdr:cNvSpPr>
      </xdr:nvSpPr>
      <xdr:spPr bwMode="auto">
        <a:xfrm>
          <a:off x="2381250" y="3333750"/>
          <a:ext cx="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17</xdr:row>
      <xdr:rowOff>0</xdr:rowOff>
    </xdr:from>
    <xdr:ext cx="0" cy="219075"/>
    <xdr:sp macro="" textlink="">
      <xdr:nvSpPr>
        <xdr:cNvPr id="394" name="Text Box 4"/>
        <xdr:cNvSpPr txBox="1">
          <a:spLocks noChangeArrowheads="1"/>
        </xdr:cNvSpPr>
      </xdr:nvSpPr>
      <xdr:spPr bwMode="auto">
        <a:xfrm>
          <a:off x="2381250" y="3333750"/>
          <a:ext cx="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17</xdr:row>
      <xdr:rowOff>0</xdr:rowOff>
    </xdr:from>
    <xdr:ext cx="0" cy="219075"/>
    <xdr:sp macro="" textlink="">
      <xdr:nvSpPr>
        <xdr:cNvPr id="395" name="Text Box 8"/>
        <xdr:cNvSpPr txBox="1">
          <a:spLocks noChangeArrowheads="1"/>
        </xdr:cNvSpPr>
      </xdr:nvSpPr>
      <xdr:spPr bwMode="auto">
        <a:xfrm>
          <a:off x="2381250" y="3333750"/>
          <a:ext cx="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17</xdr:row>
      <xdr:rowOff>0</xdr:rowOff>
    </xdr:from>
    <xdr:ext cx="0" cy="228600"/>
    <xdr:sp macro="" textlink="">
      <xdr:nvSpPr>
        <xdr:cNvPr id="396" name="Text Box 2"/>
        <xdr:cNvSpPr txBox="1">
          <a:spLocks noChangeArrowheads="1"/>
        </xdr:cNvSpPr>
      </xdr:nvSpPr>
      <xdr:spPr bwMode="auto">
        <a:xfrm>
          <a:off x="2381250" y="3333750"/>
          <a:ext cx="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17</xdr:row>
      <xdr:rowOff>0</xdr:rowOff>
    </xdr:from>
    <xdr:ext cx="0" cy="228600"/>
    <xdr:sp macro="" textlink="">
      <xdr:nvSpPr>
        <xdr:cNvPr id="397" name="Text Box 4"/>
        <xdr:cNvSpPr txBox="1">
          <a:spLocks noChangeArrowheads="1"/>
        </xdr:cNvSpPr>
      </xdr:nvSpPr>
      <xdr:spPr bwMode="auto">
        <a:xfrm>
          <a:off x="2381250" y="3333750"/>
          <a:ext cx="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17</xdr:row>
      <xdr:rowOff>0</xdr:rowOff>
    </xdr:from>
    <xdr:ext cx="0" cy="228600"/>
    <xdr:sp macro="" textlink="">
      <xdr:nvSpPr>
        <xdr:cNvPr id="398" name="Text Box 6"/>
        <xdr:cNvSpPr txBox="1">
          <a:spLocks noChangeArrowheads="1"/>
        </xdr:cNvSpPr>
      </xdr:nvSpPr>
      <xdr:spPr bwMode="auto">
        <a:xfrm>
          <a:off x="2381250" y="3333750"/>
          <a:ext cx="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17</xdr:row>
      <xdr:rowOff>0</xdr:rowOff>
    </xdr:from>
    <xdr:ext cx="0" cy="228600"/>
    <xdr:sp macro="" textlink="">
      <xdr:nvSpPr>
        <xdr:cNvPr id="399" name="Text Box 8"/>
        <xdr:cNvSpPr txBox="1">
          <a:spLocks noChangeArrowheads="1"/>
        </xdr:cNvSpPr>
      </xdr:nvSpPr>
      <xdr:spPr bwMode="auto">
        <a:xfrm>
          <a:off x="2381250" y="3333750"/>
          <a:ext cx="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17</xdr:row>
      <xdr:rowOff>0</xdr:rowOff>
    </xdr:from>
    <xdr:ext cx="0" cy="228600"/>
    <xdr:sp macro="" textlink="">
      <xdr:nvSpPr>
        <xdr:cNvPr id="400" name="Text Box 10"/>
        <xdr:cNvSpPr txBox="1">
          <a:spLocks noChangeArrowheads="1"/>
        </xdr:cNvSpPr>
      </xdr:nvSpPr>
      <xdr:spPr bwMode="auto">
        <a:xfrm>
          <a:off x="2381250" y="3333750"/>
          <a:ext cx="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17</xdr:row>
      <xdr:rowOff>0</xdr:rowOff>
    </xdr:from>
    <xdr:ext cx="0" cy="219075"/>
    <xdr:sp macro="" textlink="">
      <xdr:nvSpPr>
        <xdr:cNvPr id="401" name="Text Box 4"/>
        <xdr:cNvSpPr txBox="1">
          <a:spLocks noChangeArrowheads="1"/>
        </xdr:cNvSpPr>
      </xdr:nvSpPr>
      <xdr:spPr bwMode="auto">
        <a:xfrm>
          <a:off x="2381250" y="3333750"/>
          <a:ext cx="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17</xdr:row>
      <xdr:rowOff>0</xdr:rowOff>
    </xdr:from>
    <xdr:ext cx="0" cy="219075"/>
    <xdr:sp macro="" textlink="">
      <xdr:nvSpPr>
        <xdr:cNvPr id="402" name="Text Box 8"/>
        <xdr:cNvSpPr txBox="1">
          <a:spLocks noChangeArrowheads="1"/>
        </xdr:cNvSpPr>
      </xdr:nvSpPr>
      <xdr:spPr bwMode="auto">
        <a:xfrm>
          <a:off x="2381250" y="3333750"/>
          <a:ext cx="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17</xdr:row>
      <xdr:rowOff>0</xdr:rowOff>
    </xdr:from>
    <xdr:ext cx="0" cy="219075"/>
    <xdr:sp macro="" textlink="">
      <xdr:nvSpPr>
        <xdr:cNvPr id="403" name="Text Box 4"/>
        <xdr:cNvSpPr txBox="1">
          <a:spLocks noChangeArrowheads="1"/>
        </xdr:cNvSpPr>
      </xdr:nvSpPr>
      <xdr:spPr bwMode="auto">
        <a:xfrm>
          <a:off x="2381250" y="3333750"/>
          <a:ext cx="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17</xdr:row>
      <xdr:rowOff>0</xdr:rowOff>
    </xdr:from>
    <xdr:ext cx="0" cy="219075"/>
    <xdr:sp macro="" textlink="">
      <xdr:nvSpPr>
        <xdr:cNvPr id="404" name="Text Box 8"/>
        <xdr:cNvSpPr txBox="1">
          <a:spLocks noChangeArrowheads="1"/>
        </xdr:cNvSpPr>
      </xdr:nvSpPr>
      <xdr:spPr bwMode="auto">
        <a:xfrm>
          <a:off x="2381250" y="3333750"/>
          <a:ext cx="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88</xdr:row>
      <xdr:rowOff>0</xdr:rowOff>
    </xdr:from>
    <xdr:ext cx="0" cy="228600"/>
    <xdr:sp macro="" textlink="">
      <xdr:nvSpPr>
        <xdr:cNvPr id="405" name="Text Box 2"/>
        <xdr:cNvSpPr txBox="1">
          <a:spLocks noChangeArrowheads="1"/>
        </xdr:cNvSpPr>
      </xdr:nvSpPr>
      <xdr:spPr bwMode="auto">
        <a:xfrm>
          <a:off x="2381250" y="17106900"/>
          <a:ext cx="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88</xdr:row>
      <xdr:rowOff>0</xdr:rowOff>
    </xdr:from>
    <xdr:ext cx="0" cy="228600"/>
    <xdr:sp macro="" textlink="">
      <xdr:nvSpPr>
        <xdr:cNvPr id="406" name="Text Box 4"/>
        <xdr:cNvSpPr txBox="1">
          <a:spLocks noChangeArrowheads="1"/>
        </xdr:cNvSpPr>
      </xdr:nvSpPr>
      <xdr:spPr bwMode="auto">
        <a:xfrm>
          <a:off x="2381250" y="17106900"/>
          <a:ext cx="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88</xdr:row>
      <xdr:rowOff>0</xdr:rowOff>
    </xdr:from>
    <xdr:ext cx="0" cy="228600"/>
    <xdr:sp macro="" textlink="">
      <xdr:nvSpPr>
        <xdr:cNvPr id="407" name="Text Box 6"/>
        <xdr:cNvSpPr txBox="1">
          <a:spLocks noChangeArrowheads="1"/>
        </xdr:cNvSpPr>
      </xdr:nvSpPr>
      <xdr:spPr bwMode="auto">
        <a:xfrm>
          <a:off x="2381250" y="17106900"/>
          <a:ext cx="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88</xdr:row>
      <xdr:rowOff>0</xdr:rowOff>
    </xdr:from>
    <xdr:ext cx="0" cy="228600"/>
    <xdr:sp macro="" textlink="">
      <xdr:nvSpPr>
        <xdr:cNvPr id="408" name="Text Box 8"/>
        <xdr:cNvSpPr txBox="1">
          <a:spLocks noChangeArrowheads="1"/>
        </xdr:cNvSpPr>
      </xdr:nvSpPr>
      <xdr:spPr bwMode="auto">
        <a:xfrm>
          <a:off x="2381250" y="17106900"/>
          <a:ext cx="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88</xdr:row>
      <xdr:rowOff>0</xdr:rowOff>
    </xdr:from>
    <xdr:ext cx="0" cy="228600"/>
    <xdr:sp macro="" textlink="">
      <xdr:nvSpPr>
        <xdr:cNvPr id="409" name="Text Box 10"/>
        <xdr:cNvSpPr txBox="1">
          <a:spLocks noChangeArrowheads="1"/>
        </xdr:cNvSpPr>
      </xdr:nvSpPr>
      <xdr:spPr bwMode="auto">
        <a:xfrm>
          <a:off x="2381250" y="17106900"/>
          <a:ext cx="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88</xdr:row>
      <xdr:rowOff>0</xdr:rowOff>
    </xdr:from>
    <xdr:ext cx="0" cy="219075"/>
    <xdr:sp macro="" textlink="">
      <xdr:nvSpPr>
        <xdr:cNvPr id="410" name="Text Box 4"/>
        <xdr:cNvSpPr txBox="1">
          <a:spLocks noChangeArrowheads="1"/>
        </xdr:cNvSpPr>
      </xdr:nvSpPr>
      <xdr:spPr bwMode="auto">
        <a:xfrm>
          <a:off x="2381250" y="17106900"/>
          <a:ext cx="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88</xdr:row>
      <xdr:rowOff>0</xdr:rowOff>
    </xdr:from>
    <xdr:ext cx="0" cy="219075"/>
    <xdr:sp macro="" textlink="">
      <xdr:nvSpPr>
        <xdr:cNvPr id="411" name="Text Box 8"/>
        <xdr:cNvSpPr txBox="1">
          <a:spLocks noChangeArrowheads="1"/>
        </xdr:cNvSpPr>
      </xdr:nvSpPr>
      <xdr:spPr bwMode="auto">
        <a:xfrm>
          <a:off x="2381250" y="17106900"/>
          <a:ext cx="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88</xdr:row>
      <xdr:rowOff>0</xdr:rowOff>
    </xdr:from>
    <xdr:ext cx="0" cy="219075"/>
    <xdr:sp macro="" textlink="">
      <xdr:nvSpPr>
        <xdr:cNvPr id="412" name="Text Box 4"/>
        <xdr:cNvSpPr txBox="1">
          <a:spLocks noChangeArrowheads="1"/>
        </xdr:cNvSpPr>
      </xdr:nvSpPr>
      <xdr:spPr bwMode="auto">
        <a:xfrm>
          <a:off x="2381250" y="17106900"/>
          <a:ext cx="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88</xdr:row>
      <xdr:rowOff>0</xdr:rowOff>
    </xdr:from>
    <xdr:ext cx="0" cy="219075"/>
    <xdr:sp macro="" textlink="">
      <xdr:nvSpPr>
        <xdr:cNvPr id="413" name="Text Box 8"/>
        <xdr:cNvSpPr txBox="1">
          <a:spLocks noChangeArrowheads="1"/>
        </xdr:cNvSpPr>
      </xdr:nvSpPr>
      <xdr:spPr bwMode="auto">
        <a:xfrm>
          <a:off x="2381250" y="17106900"/>
          <a:ext cx="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88</xdr:row>
      <xdr:rowOff>0</xdr:rowOff>
    </xdr:from>
    <xdr:ext cx="0" cy="228600"/>
    <xdr:sp macro="" textlink="">
      <xdr:nvSpPr>
        <xdr:cNvPr id="414" name="Text Box 2"/>
        <xdr:cNvSpPr txBox="1">
          <a:spLocks noChangeArrowheads="1"/>
        </xdr:cNvSpPr>
      </xdr:nvSpPr>
      <xdr:spPr bwMode="auto">
        <a:xfrm>
          <a:off x="2381250" y="17106900"/>
          <a:ext cx="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88</xdr:row>
      <xdr:rowOff>0</xdr:rowOff>
    </xdr:from>
    <xdr:ext cx="0" cy="228600"/>
    <xdr:sp macro="" textlink="">
      <xdr:nvSpPr>
        <xdr:cNvPr id="415" name="Text Box 4"/>
        <xdr:cNvSpPr txBox="1">
          <a:spLocks noChangeArrowheads="1"/>
        </xdr:cNvSpPr>
      </xdr:nvSpPr>
      <xdr:spPr bwMode="auto">
        <a:xfrm>
          <a:off x="2381250" y="17106900"/>
          <a:ext cx="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88</xdr:row>
      <xdr:rowOff>0</xdr:rowOff>
    </xdr:from>
    <xdr:ext cx="0" cy="228600"/>
    <xdr:sp macro="" textlink="">
      <xdr:nvSpPr>
        <xdr:cNvPr id="416" name="Text Box 6"/>
        <xdr:cNvSpPr txBox="1">
          <a:spLocks noChangeArrowheads="1"/>
        </xdr:cNvSpPr>
      </xdr:nvSpPr>
      <xdr:spPr bwMode="auto">
        <a:xfrm>
          <a:off x="2381250" y="17106900"/>
          <a:ext cx="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88</xdr:row>
      <xdr:rowOff>0</xdr:rowOff>
    </xdr:from>
    <xdr:ext cx="0" cy="228600"/>
    <xdr:sp macro="" textlink="">
      <xdr:nvSpPr>
        <xdr:cNvPr id="417" name="Text Box 8"/>
        <xdr:cNvSpPr txBox="1">
          <a:spLocks noChangeArrowheads="1"/>
        </xdr:cNvSpPr>
      </xdr:nvSpPr>
      <xdr:spPr bwMode="auto">
        <a:xfrm>
          <a:off x="2381250" y="17106900"/>
          <a:ext cx="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88</xdr:row>
      <xdr:rowOff>0</xdr:rowOff>
    </xdr:from>
    <xdr:ext cx="0" cy="228600"/>
    <xdr:sp macro="" textlink="">
      <xdr:nvSpPr>
        <xdr:cNvPr id="418" name="Text Box 10"/>
        <xdr:cNvSpPr txBox="1">
          <a:spLocks noChangeArrowheads="1"/>
        </xdr:cNvSpPr>
      </xdr:nvSpPr>
      <xdr:spPr bwMode="auto">
        <a:xfrm>
          <a:off x="2381250" y="17106900"/>
          <a:ext cx="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88</xdr:row>
      <xdr:rowOff>0</xdr:rowOff>
    </xdr:from>
    <xdr:ext cx="0" cy="219075"/>
    <xdr:sp macro="" textlink="">
      <xdr:nvSpPr>
        <xdr:cNvPr id="419" name="Text Box 4"/>
        <xdr:cNvSpPr txBox="1">
          <a:spLocks noChangeArrowheads="1"/>
        </xdr:cNvSpPr>
      </xdr:nvSpPr>
      <xdr:spPr bwMode="auto">
        <a:xfrm>
          <a:off x="2381250" y="17106900"/>
          <a:ext cx="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88</xdr:row>
      <xdr:rowOff>0</xdr:rowOff>
    </xdr:from>
    <xdr:ext cx="0" cy="219075"/>
    <xdr:sp macro="" textlink="">
      <xdr:nvSpPr>
        <xdr:cNvPr id="420" name="Text Box 8"/>
        <xdr:cNvSpPr txBox="1">
          <a:spLocks noChangeArrowheads="1"/>
        </xdr:cNvSpPr>
      </xdr:nvSpPr>
      <xdr:spPr bwMode="auto">
        <a:xfrm>
          <a:off x="2381250" y="17106900"/>
          <a:ext cx="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88</xdr:row>
      <xdr:rowOff>0</xdr:rowOff>
    </xdr:from>
    <xdr:ext cx="0" cy="219075"/>
    <xdr:sp macro="" textlink="">
      <xdr:nvSpPr>
        <xdr:cNvPr id="421" name="Text Box 4"/>
        <xdr:cNvSpPr txBox="1">
          <a:spLocks noChangeArrowheads="1"/>
        </xdr:cNvSpPr>
      </xdr:nvSpPr>
      <xdr:spPr bwMode="auto">
        <a:xfrm>
          <a:off x="2381250" y="17106900"/>
          <a:ext cx="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88</xdr:row>
      <xdr:rowOff>0</xdr:rowOff>
    </xdr:from>
    <xdr:ext cx="0" cy="219075"/>
    <xdr:sp macro="" textlink="">
      <xdr:nvSpPr>
        <xdr:cNvPr id="422" name="Text Box 8"/>
        <xdr:cNvSpPr txBox="1">
          <a:spLocks noChangeArrowheads="1"/>
        </xdr:cNvSpPr>
      </xdr:nvSpPr>
      <xdr:spPr bwMode="auto">
        <a:xfrm>
          <a:off x="2381250" y="17106900"/>
          <a:ext cx="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</xdr:row>
      <xdr:rowOff>0</xdr:rowOff>
    </xdr:from>
    <xdr:ext cx="85725" cy="236659"/>
    <xdr:sp macro="" textlink="">
      <xdr:nvSpPr>
        <xdr:cNvPr id="423" name="Text Box 14"/>
        <xdr:cNvSpPr txBox="1">
          <a:spLocks noChangeArrowheads="1"/>
        </xdr:cNvSpPr>
      </xdr:nvSpPr>
      <xdr:spPr bwMode="auto">
        <a:xfrm>
          <a:off x="4667250" y="3924300"/>
          <a:ext cx="85725" cy="2366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20</xdr:row>
      <xdr:rowOff>0</xdr:rowOff>
    </xdr:from>
    <xdr:ext cx="85725" cy="236659"/>
    <xdr:sp macro="" textlink="">
      <xdr:nvSpPr>
        <xdr:cNvPr id="424" name="Text Box 18"/>
        <xdr:cNvSpPr txBox="1">
          <a:spLocks noChangeArrowheads="1"/>
        </xdr:cNvSpPr>
      </xdr:nvSpPr>
      <xdr:spPr bwMode="auto">
        <a:xfrm>
          <a:off x="4667250" y="3924300"/>
          <a:ext cx="85725" cy="2366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19</xdr:row>
      <xdr:rowOff>0</xdr:rowOff>
    </xdr:from>
    <xdr:ext cx="0" cy="228600"/>
    <xdr:sp macro="" textlink="">
      <xdr:nvSpPr>
        <xdr:cNvPr id="425" name="Text Box 2"/>
        <xdr:cNvSpPr txBox="1">
          <a:spLocks noChangeArrowheads="1"/>
        </xdr:cNvSpPr>
      </xdr:nvSpPr>
      <xdr:spPr bwMode="auto">
        <a:xfrm>
          <a:off x="2381250" y="3733800"/>
          <a:ext cx="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19</xdr:row>
      <xdr:rowOff>0</xdr:rowOff>
    </xdr:from>
    <xdr:ext cx="0" cy="228600"/>
    <xdr:sp macro="" textlink="">
      <xdr:nvSpPr>
        <xdr:cNvPr id="426" name="Text Box 4"/>
        <xdr:cNvSpPr txBox="1">
          <a:spLocks noChangeArrowheads="1"/>
        </xdr:cNvSpPr>
      </xdr:nvSpPr>
      <xdr:spPr bwMode="auto">
        <a:xfrm>
          <a:off x="2381250" y="3733800"/>
          <a:ext cx="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19</xdr:row>
      <xdr:rowOff>0</xdr:rowOff>
    </xdr:from>
    <xdr:ext cx="0" cy="228600"/>
    <xdr:sp macro="" textlink="">
      <xdr:nvSpPr>
        <xdr:cNvPr id="427" name="Text Box 6"/>
        <xdr:cNvSpPr txBox="1">
          <a:spLocks noChangeArrowheads="1"/>
        </xdr:cNvSpPr>
      </xdr:nvSpPr>
      <xdr:spPr bwMode="auto">
        <a:xfrm>
          <a:off x="2381250" y="3733800"/>
          <a:ext cx="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19</xdr:row>
      <xdr:rowOff>0</xdr:rowOff>
    </xdr:from>
    <xdr:ext cx="0" cy="228600"/>
    <xdr:sp macro="" textlink="">
      <xdr:nvSpPr>
        <xdr:cNvPr id="428" name="Text Box 8"/>
        <xdr:cNvSpPr txBox="1">
          <a:spLocks noChangeArrowheads="1"/>
        </xdr:cNvSpPr>
      </xdr:nvSpPr>
      <xdr:spPr bwMode="auto">
        <a:xfrm>
          <a:off x="2381250" y="3733800"/>
          <a:ext cx="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19</xdr:row>
      <xdr:rowOff>0</xdr:rowOff>
    </xdr:from>
    <xdr:ext cx="0" cy="228600"/>
    <xdr:sp macro="" textlink="">
      <xdr:nvSpPr>
        <xdr:cNvPr id="429" name="Text Box 10"/>
        <xdr:cNvSpPr txBox="1">
          <a:spLocks noChangeArrowheads="1"/>
        </xdr:cNvSpPr>
      </xdr:nvSpPr>
      <xdr:spPr bwMode="auto">
        <a:xfrm>
          <a:off x="2381250" y="3733800"/>
          <a:ext cx="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19</xdr:row>
      <xdr:rowOff>0</xdr:rowOff>
    </xdr:from>
    <xdr:ext cx="0" cy="219075"/>
    <xdr:sp macro="" textlink="">
      <xdr:nvSpPr>
        <xdr:cNvPr id="430" name="Text Box 4"/>
        <xdr:cNvSpPr txBox="1">
          <a:spLocks noChangeArrowheads="1"/>
        </xdr:cNvSpPr>
      </xdr:nvSpPr>
      <xdr:spPr bwMode="auto">
        <a:xfrm>
          <a:off x="2381250" y="3733800"/>
          <a:ext cx="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19</xdr:row>
      <xdr:rowOff>0</xdr:rowOff>
    </xdr:from>
    <xdr:ext cx="0" cy="219075"/>
    <xdr:sp macro="" textlink="">
      <xdr:nvSpPr>
        <xdr:cNvPr id="431" name="Text Box 8"/>
        <xdr:cNvSpPr txBox="1">
          <a:spLocks noChangeArrowheads="1"/>
        </xdr:cNvSpPr>
      </xdr:nvSpPr>
      <xdr:spPr bwMode="auto">
        <a:xfrm>
          <a:off x="2381250" y="3733800"/>
          <a:ext cx="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19</xdr:row>
      <xdr:rowOff>0</xdr:rowOff>
    </xdr:from>
    <xdr:ext cx="0" cy="219075"/>
    <xdr:sp macro="" textlink="">
      <xdr:nvSpPr>
        <xdr:cNvPr id="432" name="Text Box 4"/>
        <xdr:cNvSpPr txBox="1">
          <a:spLocks noChangeArrowheads="1"/>
        </xdr:cNvSpPr>
      </xdr:nvSpPr>
      <xdr:spPr bwMode="auto">
        <a:xfrm>
          <a:off x="2381250" y="3733800"/>
          <a:ext cx="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19</xdr:row>
      <xdr:rowOff>0</xdr:rowOff>
    </xdr:from>
    <xdr:ext cx="0" cy="219075"/>
    <xdr:sp macro="" textlink="">
      <xdr:nvSpPr>
        <xdr:cNvPr id="433" name="Text Box 8"/>
        <xdr:cNvSpPr txBox="1">
          <a:spLocks noChangeArrowheads="1"/>
        </xdr:cNvSpPr>
      </xdr:nvSpPr>
      <xdr:spPr bwMode="auto">
        <a:xfrm>
          <a:off x="2381250" y="3733800"/>
          <a:ext cx="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19</xdr:row>
      <xdr:rowOff>0</xdr:rowOff>
    </xdr:from>
    <xdr:ext cx="0" cy="228600"/>
    <xdr:sp macro="" textlink="">
      <xdr:nvSpPr>
        <xdr:cNvPr id="434" name="Text Box 2"/>
        <xdr:cNvSpPr txBox="1">
          <a:spLocks noChangeArrowheads="1"/>
        </xdr:cNvSpPr>
      </xdr:nvSpPr>
      <xdr:spPr bwMode="auto">
        <a:xfrm>
          <a:off x="2381250" y="3733800"/>
          <a:ext cx="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19</xdr:row>
      <xdr:rowOff>0</xdr:rowOff>
    </xdr:from>
    <xdr:ext cx="0" cy="228600"/>
    <xdr:sp macro="" textlink="">
      <xdr:nvSpPr>
        <xdr:cNvPr id="435" name="Text Box 4"/>
        <xdr:cNvSpPr txBox="1">
          <a:spLocks noChangeArrowheads="1"/>
        </xdr:cNvSpPr>
      </xdr:nvSpPr>
      <xdr:spPr bwMode="auto">
        <a:xfrm>
          <a:off x="2381250" y="3733800"/>
          <a:ext cx="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19</xdr:row>
      <xdr:rowOff>0</xdr:rowOff>
    </xdr:from>
    <xdr:ext cx="0" cy="228600"/>
    <xdr:sp macro="" textlink="">
      <xdr:nvSpPr>
        <xdr:cNvPr id="436" name="Text Box 6"/>
        <xdr:cNvSpPr txBox="1">
          <a:spLocks noChangeArrowheads="1"/>
        </xdr:cNvSpPr>
      </xdr:nvSpPr>
      <xdr:spPr bwMode="auto">
        <a:xfrm>
          <a:off x="2381250" y="3733800"/>
          <a:ext cx="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19</xdr:row>
      <xdr:rowOff>0</xdr:rowOff>
    </xdr:from>
    <xdr:ext cx="0" cy="228600"/>
    <xdr:sp macro="" textlink="">
      <xdr:nvSpPr>
        <xdr:cNvPr id="437" name="Text Box 8"/>
        <xdr:cNvSpPr txBox="1">
          <a:spLocks noChangeArrowheads="1"/>
        </xdr:cNvSpPr>
      </xdr:nvSpPr>
      <xdr:spPr bwMode="auto">
        <a:xfrm>
          <a:off x="2381250" y="3733800"/>
          <a:ext cx="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19</xdr:row>
      <xdr:rowOff>0</xdr:rowOff>
    </xdr:from>
    <xdr:ext cx="0" cy="228600"/>
    <xdr:sp macro="" textlink="">
      <xdr:nvSpPr>
        <xdr:cNvPr id="438" name="Text Box 10"/>
        <xdr:cNvSpPr txBox="1">
          <a:spLocks noChangeArrowheads="1"/>
        </xdr:cNvSpPr>
      </xdr:nvSpPr>
      <xdr:spPr bwMode="auto">
        <a:xfrm>
          <a:off x="2381250" y="3733800"/>
          <a:ext cx="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19</xdr:row>
      <xdr:rowOff>0</xdr:rowOff>
    </xdr:from>
    <xdr:ext cx="0" cy="219075"/>
    <xdr:sp macro="" textlink="">
      <xdr:nvSpPr>
        <xdr:cNvPr id="439" name="Text Box 4"/>
        <xdr:cNvSpPr txBox="1">
          <a:spLocks noChangeArrowheads="1"/>
        </xdr:cNvSpPr>
      </xdr:nvSpPr>
      <xdr:spPr bwMode="auto">
        <a:xfrm>
          <a:off x="2381250" y="3733800"/>
          <a:ext cx="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19</xdr:row>
      <xdr:rowOff>0</xdr:rowOff>
    </xdr:from>
    <xdr:ext cx="0" cy="219075"/>
    <xdr:sp macro="" textlink="">
      <xdr:nvSpPr>
        <xdr:cNvPr id="440" name="Text Box 8"/>
        <xdr:cNvSpPr txBox="1">
          <a:spLocks noChangeArrowheads="1"/>
        </xdr:cNvSpPr>
      </xdr:nvSpPr>
      <xdr:spPr bwMode="auto">
        <a:xfrm>
          <a:off x="2381250" y="3733800"/>
          <a:ext cx="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19</xdr:row>
      <xdr:rowOff>0</xdr:rowOff>
    </xdr:from>
    <xdr:ext cx="0" cy="219075"/>
    <xdr:sp macro="" textlink="">
      <xdr:nvSpPr>
        <xdr:cNvPr id="441" name="Text Box 4"/>
        <xdr:cNvSpPr txBox="1">
          <a:spLocks noChangeArrowheads="1"/>
        </xdr:cNvSpPr>
      </xdr:nvSpPr>
      <xdr:spPr bwMode="auto">
        <a:xfrm>
          <a:off x="2381250" y="3733800"/>
          <a:ext cx="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19</xdr:row>
      <xdr:rowOff>0</xdr:rowOff>
    </xdr:from>
    <xdr:ext cx="0" cy="219075"/>
    <xdr:sp macro="" textlink="">
      <xdr:nvSpPr>
        <xdr:cNvPr id="442" name="Text Box 8"/>
        <xdr:cNvSpPr txBox="1">
          <a:spLocks noChangeArrowheads="1"/>
        </xdr:cNvSpPr>
      </xdr:nvSpPr>
      <xdr:spPr bwMode="auto">
        <a:xfrm>
          <a:off x="2381250" y="3733800"/>
          <a:ext cx="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62</xdr:row>
      <xdr:rowOff>0</xdr:rowOff>
    </xdr:from>
    <xdr:ext cx="0" cy="228600"/>
    <xdr:sp macro="" textlink="">
      <xdr:nvSpPr>
        <xdr:cNvPr id="443" name="Text Box 2"/>
        <xdr:cNvSpPr txBox="1">
          <a:spLocks noChangeArrowheads="1"/>
        </xdr:cNvSpPr>
      </xdr:nvSpPr>
      <xdr:spPr bwMode="auto">
        <a:xfrm>
          <a:off x="2381250" y="12096750"/>
          <a:ext cx="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62</xdr:row>
      <xdr:rowOff>0</xdr:rowOff>
    </xdr:from>
    <xdr:ext cx="0" cy="228600"/>
    <xdr:sp macro="" textlink="">
      <xdr:nvSpPr>
        <xdr:cNvPr id="444" name="Text Box 4"/>
        <xdr:cNvSpPr txBox="1">
          <a:spLocks noChangeArrowheads="1"/>
        </xdr:cNvSpPr>
      </xdr:nvSpPr>
      <xdr:spPr bwMode="auto">
        <a:xfrm>
          <a:off x="2381250" y="12096750"/>
          <a:ext cx="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62</xdr:row>
      <xdr:rowOff>0</xdr:rowOff>
    </xdr:from>
    <xdr:ext cx="0" cy="228600"/>
    <xdr:sp macro="" textlink="">
      <xdr:nvSpPr>
        <xdr:cNvPr id="445" name="Text Box 6"/>
        <xdr:cNvSpPr txBox="1">
          <a:spLocks noChangeArrowheads="1"/>
        </xdr:cNvSpPr>
      </xdr:nvSpPr>
      <xdr:spPr bwMode="auto">
        <a:xfrm>
          <a:off x="2381250" y="12096750"/>
          <a:ext cx="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62</xdr:row>
      <xdr:rowOff>0</xdr:rowOff>
    </xdr:from>
    <xdr:ext cx="0" cy="228600"/>
    <xdr:sp macro="" textlink="">
      <xdr:nvSpPr>
        <xdr:cNvPr id="446" name="Text Box 8"/>
        <xdr:cNvSpPr txBox="1">
          <a:spLocks noChangeArrowheads="1"/>
        </xdr:cNvSpPr>
      </xdr:nvSpPr>
      <xdr:spPr bwMode="auto">
        <a:xfrm>
          <a:off x="2381250" y="12096750"/>
          <a:ext cx="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62</xdr:row>
      <xdr:rowOff>0</xdr:rowOff>
    </xdr:from>
    <xdr:ext cx="0" cy="228600"/>
    <xdr:sp macro="" textlink="">
      <xdr:nvSpPr>
        <xdr:cNvPr id="447" name="Text Box 10"/>
        <xdr:cNvSpPr txBox="1">
          <a:spLocks noChangeArrowheads="1"/>
        </xdr:cNvSpPr>
      </xdr:nvSpPr>
      <xdr:spPr bwMode="auto">
        <a:xfrm>
          <a:off x="2381250" y="12096750"/>
          <a:ext cx="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62</xdr:row>
      <xdr:rowOff>0</xdr:rowOff>
    </xdr:from>
    <xdr:ext cx="0" cy="219075"/>
    <xdr:sp macro="" textlink="">
      <xdr:nvSpPr>
        <xdr:cNvPr id="448" name="Text Box 4"/>
        <xdr:cNvSpPr txBox="1">
          <a:spLocks noChangeArrowheads="1"/>
        </xdr:cNvSpPr>
      </xdr:nvSpPr>
      <xdr:spPr bwMode="auto">
        <a:xfrm>
          <a:off x="2381250" y="12096750"/>
          <a:ext cx="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62</xdr:row>
      <xdr:rowOff>0</xdr:rowOff>
    </xdr:from>
    <xdr:ext cx="0" cy="219075"/>
    <xdr:sp macro="" textlink="">
      <xdr:nvSpPr>
        <xdr:cNvPr id="449" name="Text Box 8"/>
        <xdr:cNvSpPr txBox="1">
          <a:spLocks noChangeArrowheads="1"/>
        </xdr:cNvSpPr>
      </xdr:nvSpPr>
      <xdr:spPr bwMode="auto">
        <a:xfrm>
          <a:off x="2381250" y="12096750"/>
          <a:ext cx="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62</xdr:row>
      <xdr:rowOff>0</xdr:rowOff>
    </xdr:from>
    <xdr:ext cx="0" cy="219075"/>
    <xdr:sp macro="" textlink="">
      <xdr:nvSpPr>
        <xdr:cNvPr id="450" name="Text Box 4"/>
        <xdr:cNvSpPr txBox="1">
          <a:spLocks noChangeArrowheads="1"/>
        </xdr:cNvSpPr>
      </xdr:nvSpPr>
      <xdr:spPr bwMode="auto">
        <a:xfrm>
          <a:off x="2381250" y="12096750"/>
          <a:ext cx="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62</xdr:row>
      <xdr:rowOff>0</xdr:rowOff>
    </xdr:from>
    <xdr:ext cx="0" cy="219075"/>
    <xdr:sp macro="" textlink="">
      <xdr:nvSpPr>
        <xdr:cNvPr id="451" name="Text Box 8"/>
        <xdr:cNvSpPr txBox="1">
          <a:spLocks noChangeArrowheads="1"/>
        </xdr:cNvSpPr>
      </xdr:nvSpPr>
      <xdr:spPr bwMode="auto">
        <a:xfrm>
          <a:off x="2381250" y="12096750"/>
          <a:ext cx="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62</xdr:row>
      <xdr:rowOff>0</xdr:rowOff>
    </xdr:from>
    <xdr:ext cx="0" cy="228600"/>
    <xdr:sp macro="" textlink="">
      <xdr:nvSpPr>
        <xdr:cNvPr id="452" name="Text Box 2"/>
        <xdr:cNvSpPr txBox="1">
          <a:spLocks noChangeArrowheads="1"/>
        </xdr:cNvSpPr>
      </xdr:nvSpPr>
      <xdr:spPr bwMode="auto">
        <a:xfrm>
          <a:off x="2381250" y="12096750"/>
          <a:ext cx="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62</xdr:row>
      <xdr:rowOff>0</xdr:rowOff>
    </xdr:from>
    <xdr:ext cx="0" cy="228600"/>
    <xdr:sp macro="" textlink="">
      <xdr:nvSpPr>
        <xdr:cNvPr id="453" name="Text Box 4"/>
        <xdr:cNvSpPr txBox="1">
          <a:spLocks noChangeArrowheads="1"/>
        </xdr:cNvSpPr>
      </xdr:nvSpPr>
      <xdr:spPr bwMode="auto">
        <a:xfrm>
          <a:off x="2381250" y="12096750"/>
          <a:ext cx="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62</xdr:row>
      <xdr:rowOff>0</xdr:rowOff>
    </xdr:from>
    <xdr:ext cx="0" cy="228600"/>
    <xdr:sp macro="" textlink="">
      <xdr:nvSpPr>
        <xdr:cNvPr id="454" name="Text Box 6"/>
        <xdr:cNvSpPr txBox="1">
          <a:spLocks noChangeArrowheads="1"/>
        </xdr:cNvSpPr>
      </xdr:nvSpPr>
      <xdr:spPr bwMode="auto">
        <a:xfrm>
          <a:off x="2381250" y="12096750"/>
          <a:ext cx="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62</xdr:row>
      <xdr:rowOff>0</xdr:rowOff>
    </xdr:from>
    <xdr:ext cx="0" cy="228600"/>
    <xdr:sp macro="" textlink="">
      <xdr:nvSpPr>
        <xdr:cNvPr id="455" name="Text Box 8"/>
        <xdr:cNvSpPr txBox="1">
          <a:spLocks noChangeArrowheads="1"/>
        </xdr:cNvSpPr>
      </xdr:nvSpPr>
      <xdr:spPr bwMode="auto">
        <a:xfrm>
          <a:off x="2381250" y="12096750"/>
          <a:ext cx="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62</xdr:row>
      <xdr:rowOff>0</xdr:rowOff>
    </xdr:from>
    <xdr:ext cx="0" cy="228600"/>
    <xdr:sp macro="" textlink="">
      <xdr:nvSpPr>
        <xdr:cNvPr id="456" name="Text Box 10"/>
        <xdr:cNvSpPr txBox="1">
          <a:spLocks noChangeArrowheads="1"/>
        </xdr:cNvSpPr>
      </xdr:nvSpPr>
      <xdr:spPr bwMode="auto">
        <a:xfrm>
          <a:off x="2381250" y="12096750"/>
          <a:ext cx="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62</xdr:row>
      <xdr:rowOff>0</xdr:rowOff>
    </xdr:from>
    <xdr:ext cx="0" cy="219075"/>
    <xdr:sp macro="" textlink="">
      <xdr:nvSpPr>
        <xdr:cNvPr id="457" name="Text Box 4"/>
        <xdr:cNvSpPr txBox="1">
          <a:spLocks noChangeArrowheads="1"/>
        </xdr:cNvSpPr>
      </xdr:nvSpPr>
      <xdr:spPr bwMode="auto">
        <a:xfrm>
          <a:off x="2381250" y="12096750"/>
          <a:ext cx="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62</xdr:row>
      <xdr:rowOff>0</xdr:rowOff>
    </xdr:from>
    <xdr:ext cx="0" cy="219075"/>
    <xdr:sp macro="" textlink="">
      <xdr:nvSpPr>
        <xdr:cNvPr id="458" name="Text Box 8"/>
        <xdr:cNvSpPr txBox="1">
          <a:spLocks noChangeArrowheads="1"/>
        </xdr:cNvSpPr>
      </xdr:nvSpPr>
      <xdr:spPr bwMode="auto">
        <a:xfrm>
          <a:off x="2381250" y="12096750"/>
          <a:ext cx="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62</xdr:row>
      <xdr:rowOff>0</xdr:rowOff>
    </xdr:from>
    <xdr:ext cx="0" cy="219075"/>
    <xdr:sp macro="" textlink="">
      <xdr:nvSpPr>
        <xdr:cNvPr id="459" name="Text Box 4"/>
        <xdr:cNvSpPr txBox="1">
          <a:spLocks noChangeArrowheads="1"/>
        </xdr:cNvSpPr>
      </xdr:nvSpPr>
      <xdr:spPr bwMode="auto">
        <a:xfrm>
          <a:off x="2381250" y="12096750"/>
          <a:ext cx="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62</xdr:row>
      <xdr:rowOff>0</xdr:rowOff>
    </xdr:from>
    <xdr:ext cx="0" cy="219075"/>
    <xdr:sp macro="" textlink="">
      <xdr:nvSpPr>
        <xdr:cNvPr id="460" name="Text Box 8"/>
        <xdr:cNvSpPr txBox="1">
          <a:spLocks noChangeArrowheads="1"/>
        </xdr:cNvSpPr>
      </xdr:nvSpPr>
      <xdr:spPr bwMode="auto">
        <a:xfrm>
          <a:off x="2381250" y="12096750"/>
          <a:ext cx="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62</xdr:row>
      <xdr:rowOff>0</xdr:rowOff>
    </xdr:from>
    <xdr:ext cx="0" cy="228600"/>
    <xdr:sp macro="" textlink="">
      <xdr:nvSpPr>
        <xdr:cNvPr id="461" name="Text Box 2"/>
        <xdr:cNvSpPr txBox="1">
          <a:spLocks noChangeArrowheads="1"/>
        </xdr:cNvSpPr>
      </xdr:nvSpPr>
      <xdr:spPr bwMode="auto">
        <a:xfrm>
          <a:off x="2381250" y="12096750"/>
          <a:ext cx="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62</xdr:row>
      <xdr:rowOff>0</xdr:rowOff>
    </xdr:from>
    <xdr:ext cx="0" cy="228600"/>
    <xdr:sp macro="" textlink="">
      <xdr:nvSpPr>
        <xdr:cNvPr id="462" name="Text Box 4"/>
        <xdr:cNvSpPr txBox="1">
          <a:spLocks noChangeArrowheads="1"/>
        </xdr:cNvSpPr>
      </xdr:nvSpPr>
      <xdr:spPr bwMode="auto">
        <a:xfrm>
          <a:off x="2381250" y="12096750"/>
          <a:ext cx="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62</xdr:row>
      <xdr:rowOff>0</xdr:rowOff>
    </xdr:from>
    <xdr:ext cx="0" cy="228600"/>
    <xdr:sp macro="" textlink="">
      <xdr:nvSpPr>
        <xdr:cNvPr id="463" name="Text Box 6"/>
        <xdr:cNvSpPr txBox="1">
          <a:spLocks noChangeArrowheads="1"/>
        </xdr:cNvSpPr>
      </xdr:nvSpPr>
      <xdr:spPr bwMode="auto">
        <a:xfrm>
          <a:off x="2381250" y="12096750"/>
          <a:ext cx="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62</xdr:row>
      <xdr:rowOff>0</xdr:rowOff>
    </xdr:from>
    <xdr:ext cx="0" cy="228600"/>
    <xdr:sp macro="" textlink="">
      <xdr:nvSpPr>
        <xdr:cNvPr id="464" name="Text Box 8"/>
        <xdr:cNvSpPr txBox="1">
          <a:spLocks noChangeArrowheads="1"/>
        </xdr:cNvSpPr>
      </xdr:nvSpPr>
      <xdr:spPr bwMode="auto">
        <a:xfrm>
          <a:off x="2381250" y="12096750"/>
          <a:ext cx="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62</xdr:row>
      <xdr:rowOff>0</xdr:rowOff>
    </xdr:from>
    <xdr:ext cx="0" cy="228600"/>
    <xdr:sp macro="" textlink="">
      <xdr:nvSpPr>
        <xdr:cNvPr id="465" name="Text Box 10"/>
        <xdr:cNvSpPr txBox="1">
          <a:spLocks noChangeArrowheads="1"/>
        </xdr:cNvSpPr>
      </xdr:nvSpPr>
      <xdr:spPr bwMode="auto">
        <a:xfrm>
          <a:off x="2381250" y="12096750"/>
          <a:ext cx="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62</xdr:row>
      <xdr:rowOff>0</xdr:rowOff>
    </xdr:from>
    <xdr:ext cx="0" cy="219075"/>
    <xdr:sp macro="" textlink="">
      <xdr:nvSpPr>
        <xdr:cNvPr id="466" name="Text Box 4"/>
        <xdr:cNvSpPr txBox="1">
          <a:spLocks noChangeArrowheads="1"/>
        </xdr:cNvSpPr>
      </xdr:nvSpPr>
      <xdr:spPr bwMode="auto">
        <a:xfrm>
          <a:off x="2381250" y="12096750"/>
          <a:ext cx="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62</xdr:row>
      <xdr:rowOff>0</xdr:rowOff>
    </xdr:from>
    <xdr:ext cx="0" cy="219075"/>
    <xdr:sp macro="" textlink="">
      <xdr:nvSpPr>
        <xdr:cNvPr id="467" name="Text Box 8"/>
        <xdr:cNvSpPr txBox="1">
          <a:spLocks noChangeArrowheads="1"/>
        </xdr:cNvSpPr>
      </xdr:nvSpPr>
      <xdr:spPr bwMode="auto">
        <a:xfrm>
          <a:off x="2381250" y="12096750"/>
          <a:ext cx="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62</xdr:row>
      <xdr:rowOff>0</xdr:rowOff>
    </xdr:from>
    <xdr:ext cx="0" cy="219075"/>
    <xdr:sp macro="" textlink="">
      <xdr:nvSpPr>
        <xdr:cNvPr id="468" name="Text Box 4"/>
        <xdr:cNvSpPr txBox="1">
          <a:spLocks noChangeArrowheads="1"/>
        </xdr:cNvSpPr>
      </xdr:nvSpPr>
      <xdr:spPr bwMode="auto">
        <a:xfrm>
          <a:off x="2381250" y="12096750"/>
          <a:ext cx="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62</xdr:row>
      <xdr:rowOff>0</xdr:rowOff>
    </xdr:from>
    <xdr:ext cx="0" cy="219075"/>
    <xdr:sp macro="" textlink="">
      <xdr:nvSpPr>
        <xdr:cNvPr id="469" name="Text Box 8"/>
        <xdr:cNvSpPr txBox="1">
          <a:spLocks noChangeArrowheads="1"/>
        </xdr:cNvSpPr>
      </xdr:nvSpPr>
      <xdr:spPr bwMode="auto">
        <a:xfrm>
          <a:off x="2381250" y="12096750"/>
          <a:ext cx="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66</xdr:row>
      <xdr:rowOff>0</xdr:rowOff>
    </xdr:from>
    <xdr:ext cx="0" cy="228600"/>
    <xdr:sp macro="" textlink="">
      <xdr:nvSpPr>
        <xdr:cNvPr id="470" name="Text Box 2"/>
        <xdr:cNvSpPr txBox="1">
          <a:spLocks noChangeArrowheads="1"/>
        </xdr:cNvSpPr>
      </xdr:nvSpPr>
      <xdr:spPr bwMode="auto">
        <a:xfrm>
          <a:off x="2381250" y="12858750"/>
          <a:ext cx="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66</xdr:row>
      <xdr:rowOff>0</xdr:rowOff>
    </xdr:from>
    <xdr:ext cx="0" cy="228600"/>
    <xdr:sp macro="" textlink="">
      <xdr:nvSpPr>
        <xdr:cNvPr id="471" name="Text Box 4"/>
        <xdr:cNvSpPr txBox="1">
          <a:spLocks noChangeArrowheads="1"/>
        </xdr:cNvSpPr>
      </xdr:nvSpPr>
      <xdr:spPr bwMode="auto">
        <a:xfrm>
          <a:off x="2381250" y="12858750"/>
          <a:ext cx="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66</xdr:row>
      <xdr:rowOff>0</xdr:rowOff>
    </xdr:from>
    <xdr:ext cx="0" cy="228600"/>
    <xdr:sp macro="" textlink="">
      <xdr:nvSpPr>
        <xdr:cNvPr id="472" name="Text Box 6"/>
        <xdr:cNvSpPr txBox="1">
          <a:spLocks noChangeArrowheads="1"/>
        </xdr:cNvSpPr>
      </xdr:nvSpPr>
      <xdr:spPr bwMode="auto">
        <a:xfrm>
          <a:off x="2381250" y="12858750"/>
          <a:ext cx="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66</xdr:row>
      <xdr:rowOff>0</xdr:rowOff>
    </xdr:from>
    <xdr:ext cx="0" cy="228600"/>
    <xdr:sp macro="" textlink="">
      <xdr:nvSpPr>
        <xdr:cNvPr id="473" name="Text Box 8"/>
        <xdr:cNvSpPr txBox="1">
          <a:spLocks noChangeArrowheads="1"/>
        </xdr:cNvSpPr>
      </xdr:nvSpPr>
      <xdr:spPr bwMode="auto">
        <a:xfrm>
          <a:off x="2381250" y="12858750"/>
          <a:ext cx="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66</xdr:row>
      <xdr:rowOff>0</xdr:rowOff>
    </xdr:from>
    <xdr:ext cx="0" cy="228600"/>
    <xdr:sp macro="" textlink="">
      <xdr:nvSpPr>
        <xdr:cNvPr id="474" name="Text Box 10"/>
        <xdr:cNvSpPr txBox="1">
          <a:spLocks noChangeArrowheads="1"/>
        </xdr:cNvSpPr>
      </xdr:nvSpPr>
      <xdr:spPr bwMode="auto">
        <a:xfrm>
          <a:off x="2381250" y="12858750"/>
          <a:ext cx="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66</xdr:row>
      <xdr:rowOff>0</xdr:rowOff>
    </xdr:from>
    <xdr:ext cx="0" cy="219075"/>
    <xdr:sp macro="" textlink="">
      <xdr:nvSpPr>
        <xdr:cNvPr id="475" name="Text Box 4"/>
        <xdr:cNvSpPr txBox="1">
          <a:spLocks noChangeArrowheads="1"/>
        </xdr:cNvSpPr>
      </xdr:nvSpPr>
      <xdr:spPr bwMode="auto">
        <a:xfrm>
          <a:off x="2381250" y="12858750"/>
          <a:ext cx="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66</xdr:row>
      <xdr:rowOff>0</xdr:rowOff>
    </xdr:from>
    <xdr:ext cx="0" cy="219075"/>
    <xdr:sp macro="" textlink="">
      <xdr:nvSpPr>
        <xdr:cNvPr id="476" name="Text Box 8"/>
        <xdr:cNvSpPr txBox="1">
          <a:spLocks noChangeArrowheads="1"/>
        </xdr:cNvSpPr>
      </xdr:nvSpPr>
      <xdr:spPr bwMode="auto">
        <a:xfrm>
          <a:off x="2381250" y="12858750"/>
          <a:ext cx="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66</xdr:row>
      <xdr:rowOff>0</xdr:rowOff>
    </xdr:from>
    <xdr:ext cx="0" cy="219075"/>
    <xdr:sp macro="" textlink="">
      <xdr:nvSpPr>
        <xdr:cNvPr id="477" name="Text Box 4"/>
        <xdr:cNvSpPr txBox="1">
          <a:spLocks noChangeArrowheads="1"/>
        </xdr:cNvSpPr>
      </xdr:nvSpPr>
      <xdr:spPr bwMode="auto">
        <a:xfrm>
          <a:off x="2381250" y="12858750"/>
          <a:ext cx="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66</xdr:row>
      <xdr:rowOff>0</xdr:rowOff>
    </xdr:from>
    <xdr:ext cx="0" cy="219075"/>
    <xdr:sp macro="" textlink="">
      <xdr:nvSpPr>
        <xdr:cNvPr id="478" name="Text Box 8"/>
        <xdr:cNvSpPr txBox="1">
          <a:spLocks noChangeArrowheads="1"/>
        </xdr:cNvSpPr>
      </xdr:nvSpPr>
      <xdr:spPr bwMode="auto">
        <a:xfrm>
          <a:off x="2381250" y="12858750"/>
          <a:ext cx="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66</xdr:row>
      <xdr:rowOff>0</xdr:rowOff>
    </xdr:from>
    <xdr:ext cx="0" cy="228600"/>
    <xdr:sp macro="" textlink="">
      <xdr:nvSpPr>
        <xdr:cNvPr id="479" name="Text Box 2"/>
        <xdr:cNvSpPr txBox="1">
          <a:spLocks noChangeArrowheads="1"/>
        </xdr:cNvSpPr>
      </xdr:nvSpPr>
      <xdr:spPr bwMode="auto">
        <a:xfrm>
          <a:off x="2381250" y="12858750"/>
          <a:ext cx="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66</xdr:row>
      <xdr:rowOff>0</xdr:rowOff>
    </xdr:from>
    <xdr:ext cx="0" cy="228600"/>
    <xdr:sp macro="" textlink="">
      <xdr:nvSpPr>
        <xdr:cNvPr id="480" name="Text Box 4"/>
        <xdr:cNvSpPr txBox="1">
          <a:spLocks noChangeArrowheads="1"/>
        </xdr:cNvSpPr>
      </xdr:nvSpPr>
      <xdr:spPr bwMode="auto">
        <a:xfrm>
          <a:off x="2381250" y="12858750"/>
          <a:ext cx="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66</xdr:row>
      <xdr:rowOff>0</xdr:rowOff>
    </xdr:from>
    <xdr:ext cx="0" cy="228600"/>
    <xdr:sp macro="" textlink="">
      <xdr:nvSpPr>
        <xdr:cNvPr id="481" name="Text Box 6"/>
        <xdr:cNvSpPr txBox="1">
          <a:spLocks noChangeArrowheads="1"/>
        </xdr:cNvSpPr>
      </xdr:nvSpPr>
      <xdr:spPr bwMode="auto">
        <a:xfrm>
          <a:off x="2381250" y="12858750"/>
          <a:ext cx="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66</xdr:row>
      <xdr:rowOff>0</xdr:rowOff>
    </xdr:from>
    <xdr:ext cx="0" cy="228600"/>
    <xdr:sp macro="" textlink="">
      <xdr:nvSpPr>
        <xdr:cNvPr id="482" name="Text Box 8"/>
        <xdr:cNvSpPr txBox="1">
          <a:spLocks noChangeArrowheads="1"/>
        </xdr:cNvSpPr>
      </xdr:nvSpPr>
      <xdr:spPr bwMode="auto">
        <a:xfrm>
          <a:off x="2381250" y="12858750"/>
          <a:ext cx="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66</xdr:row>
      <xdr:rowOff>0</xdr:rowOff>
    </xdr:from>
    <xdr:ext cx="0" cy="228600"/>
    <xdr:sp macro="" textlink="">
      <xdr:nvSpPr>
        <xdr:cNvPr id="483" name="Text Box 10"/>
        <xdr:cNvSpPr txBox="1">
          <a:spLocks noChangeArrowheads="1"/>
        </xdr:cNvSpPr>
      </xdr:nvSpPr>
      <xdr:spPr bwMode="auto">
        <a:xfrm>
          <a:off x="2381250" y="12858750"/>
          <a:ext cx="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66</xdr:row>
      <xdr:rowOff>0</xdr:rowOff>
    </xdr:from>
    <xdr:ext cx="0" cy="219075"/>
    <xdr:sp macro="" textlink="">
      <xdr:nvSpPr>
        <xdr:cNvPr id="484" name="Text Box 4"/>
        <xdr:cNvSpPr txBox="1">
          <a:spLocks noChangeArrowheads="1"/>
        </xdr:cNvSpPr>
      </xdr:nvSpPr>
      <xdr:spPr bwMode="auto">
        <a:xfrm>
          <a:off x="2381250" y="12858750"/>
          <a:ext cx="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66</xdr:row>
      <xdr:rowOff>0</xdr:rowOff>
    </xdr:from>
    <xdr:ext cx="0" cy="219075"/>
    <xdr:sp macro="" textlink="">
      <xdr:nvSpPr>
        <xdr:cNvPr id="485" name="Text Box 8"/>
        <xdr:cNvSpPr txBox="1">
          <a:spLocks noChangeArrowheads="1"/>
        </xdr:cNvSpPr>
      </xdr:nvSpPr>
      <xdr:spPr bwMode="auto">
        <a:xfrm>
          <a:off x="2381250" y="12858750"/>
          <a:ext cx="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66</xdr:row>
      <xdr:rowOff>0</xdr:rowOff>
    </xdr:from>
    <xdr:ext cx="0" cy="219075"/>
    <xdr:sp macro="" textlink="">
      <xdr:nvSpPr>
        <xdr:cNvPr id="486" name="Text Box 4"/>
        <xdr:cNvSpPr txBox="1">
          <a:spLocks noChangeArrowheads="1"/>
        </xdr:cNvSpPr>
      </xdr:nvSpPr>
      <xdr:spPr bwMode="auto">
        <a:xfrm>
          <a:off x="2381250" y="12858750"/>
          <a:ext cx="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66</xdr:row>
      <xdr:rowOff>0</xdr:rowOff>
    </xdr:from>
    <xdr:ext cx="0" cy="219075"/>
    <xdr:sp macro="" textlink="">
      <xdr:nvSpPr>
        <xdr:cNvPr id="487" name="Text Box 8"/>
        <xdr:cNvSpPr txBox="1">
          <a:spLocks noChangeArrowheads="1"/>
        </xdr:cNvSpPr>
      </xdr:nvSpPr>
      <xdr:spPr bwMode="auto">
        <a:xfrm>
          <a:off x="2381250" y="12858750"/>
          <a:ext cx="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66</xdr:row>
      <xdr:rowOff>0</xdr:rowOff>
    </xdr:from>
    <xdr:ext cx="0" cy="228600"/>
    <xdr:sp macro="" textlink="">
      <xdr:nvSpPr>
        <xdr:cNvPr id="488" name="Text Box 2"/>
        <xdr:cNvSpPr txBox="1">
          <a:spLocks noChangeArrowheads="1"/>
        </xdr:cNvSpPr>
      </xdr:nvSpPr>
      <xdr:spPr bwMode="auto">
        <a:xfrm>
          <a:off x="2381250" y="12858750"/>
          <a:ext cx="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66</xdr:row>
      <xdr:rowOff>0</xdr:rowOff>
    </xdr:from>
    <xdr:ext cx="0" cy="228600"/>
    <xdr:sp macro="" textlink="">
      <xdr:nvSpPr>
        <xdr:cNvPr id="489" name="Text Box 4"/>
        <xdr:cNvSpPr txBox="1">
          <a:spLocks noChangeArrowheads="1"/>
        </xdr:cNvSpPr>
      </xdr:nvSpPr>
      <xdr:spPr bwMode="auto">
        <a:xfrm>
          <a:off x="2381250" y="12858750"/>
          <a:ext cx="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66</xdr:row>
      <xdr:rowOff>0</xdr:rowOff>
    </xdr:from>
    <xdr:ext cx="0" cy="228600"/>
    <xdr:sp macro="" textlink="">
      <xdr:nvSpPr>
        <xdr:cNvPr id="490" name="Text Box 6"/>
        <xdr:cNvSpPr txBox="1">
          <a:spLocks noChangeArrowheads="1"/>
        </xdr:cNvSpPr>
      </xdr:nvSpPr>
      <xdr:spPr bwMode="auto">
        <a:xfrm>
          <a:off x="2381250" y="12858750"/>
          <a:ext cx="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66</xdr:row>
      <xdr:rowOff>0</xdr:rowOff>
    </xdr:from>
    <xdr:ext cx="0" cy="228600"/>
    <xdr:sp macro="" textlink="">
      <xdr:nvSpPr>
        <xdr:cNvPr id="491" name="Text Box 8"/>
        <xdr:cNvSpPr txBox="1">
          <a:spLocks noChangeArrowheads="1"/>
        </xdr:cNvSpPr>
      </xdr:nvSpPr>
      <xdr:spPr bwMode="auto">
        <a:xfrm>
          <a:off x="2381250" y="12858750"/>
          <a:ext cx="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66</xdr:row>
      <xdr:rowOff>0</xdr:rowOff>
    </xdr:from>
    <xdr:ext cx="0" cy="228600"/>
    <xdr:sp macro="" textlink="">
      <xdr:nvSpPr>
        <xdr:cNvPr id="492" name="Text Box 10"/>
        <xdr:cNvSpPr txBox="1">
          <a:spLocks noChangeArrowheads="1"/>
        </xdr:cNvSpPr>
      </xdr:nvSpPr>
      <xdr:spPr bwMode="auto">
        <a:xfrm>
          <a:off x="2381250" y="12858750"/>
          <a:ext cx="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66</xdr:row>
      <xdr:rowOff>0</xdr:rowOff>
    </xdr:from>
    <xdr:ext cx="0" cy="219075"/>
    <xdr:sp macro="" textlink="">
      <xdr:nvSpPr>
        <xdr:cNvPr id="493" name="Text Box 4"/>
        <xdr:cNvSpPr txBox="1">
          <a:spLocks noChangeArrowheads="1"/>
        </xdr:cNvSpPr>
      </xdr:nvSpPr>
      <xdr:spPr bwMode="auto">
        <a:xfrm>
          <a:off x="2381250" y="12858750"/>
          <a:ext cx="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66</xdr:row>
      <xdr:rowOff>0</xdr:rowOff>
    </xdr:from>
    <xdr:ext cx="0" cy="219075"/>
    <xdr:sp macro="" textlink="">
      <xdr:nvSpPr>
        <xdr:cNvPr id="494" name="Text Box 8"/>
        <xdr:cNvSpPr txBox="1">
          <a:spLocks noChangeArrowheads="1"/>
        </xdr:cNvSpPr>
      </xdr:nvSpPr>
      <xdr:spPr bwMode="auto">
        <a:xfrm>
          <a:off x="2381250" y="12858750"/>
          <a:ext cx="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66</xdr:row>
      <xdr:rowOff>0</xdr:rowOff>
    </xdr:from>
    <xdr:ext cx="0" cy="219075"/>
    <xdr:sp macro="" textlink="">
      <xdr:nvSpPr>
        <xdr:cNvPr id="495" name="Text Box 4"/>
        <xdr:cNvSpPr txBox="1">
          <a:spLocks noChangeArrowheads="1"/>
        </xdr:cNvSpPr>
      </xdr:nvSpPr>
      <xdr:spPr bwMode="auto">
        <a:xfrm>
          <a:off x="2381250" y="12858750"/>
          <a:ext cx="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66</xdr:row>
      <xdr:rowOff>0</xdr:rowOff>
    </xdr:from>
    <xdr:ext cx="0" cy="219075"/>
    <xdr:sp macro="" textlink="">
      <xdr:nvSpPr>
        <xdr:cNvPr id="496" name="Text Box 8"/>
        <xdr:cNvSpPr txBox="1">
          <a:spLocks noChangeArrowheads="1"/>
        </xdr:cNvSpPr>
      </xdr:nvSpPr>
      <xdr:spPr bwMode="auto">
        <a:xfrm>
          <a:off x="2381250" y="12858750"/>
          <a:ext cx="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68</xdr:row>
      <xdr:rowOff>0</xdr:rowOff>
    </xdr:from>
    <xdr:ext cx="0" cy="228600"/>
    <xdr:sp macro="" textlink="">
      <xdr:nvSpPr>
        <xdr:cNvPr id="497" name="Text Box 2"/>
        <xdr:cNvSpPr txBox="1">
          <a:spLocks noChangeArrowheads="1"/>
        </xdr:cNvSpPr>
      </xdr:nvSpPr>
      <xdr:spPr bwMode="auto">
        <a:xfrm>
          <a:off x="2381250" y="13239750"/>
          <a:ext cx="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68</xdr:row>
      <xdr:rowOff>0</xdr:rowOff>
    </xdr:from>
    <xdr:ext cx="0" cy="228600"/>
    <xdr:sp macro="" textlink="">
      <xdr:nvSpPr>
        <xdr:cNvPr id="498" name="Text Box 4"/>
        <xdr:cNvSpPr txBox="1">
          <a:spLocks noChangeArrowheads="1"/>
        </xdr:cNvSpPr>
      </xdr:nvSpPr>
      <xdr:spPr bwMode="auto">
        <a:xfrm>
          <a:off x="2381250" y="13239750"/>
          <a:ext cx="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68</xdr:row>
      <xdr:rowOff>0</xdr:rowOff>
    </xdr:from>
    <xdr:ext cx="0" cy="228600"/>
    <xdr:sp macro="" textlink="">
      <xdr:nvSpPr>
        <xdr:cNvPr id="499" name="Text Box 6"/>
        <xdr:cNvSpPr txBox="1">
          <a:spLocks noChangeArrowheads="1"/>
        </xdr:cNvSpPr>
      </xdr:nvSpPr>
      <xdr:spPr bwMode="auto">
        <a:xfrm>
          <a:off x="2381250" y="13239750"/>
          <a:ext cx="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68</xdr:row>
      <xdr:rowOff>0</xdr:rowOff>
    </xdr:from>
    <xdr:ext cx="0" cy="228600"/>
    <xdr:sp macro="" textlink="">
      <xdr:nvSpPr>
        <xdr:cNvPr id="500" name="Text Box 8"/>
        <xdr:cNvSpPr txBox="1">
          <a:spLocks noChangeArrowheads="1"/>
        </xdr:cNvSpPr>
      </xdr:nvSpPr>
      <xdr:spPr bwMode="auto">
        <a:xfrm>
          <a:off x="2381250" y="13239750"/>
          <a:ext cx="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68</xdr:row>
      <xdr:rowOff>0</xdr:rowOff>
    </xdr:from>
    <xdr:ext cx="0" cy="228600"/>
    <xdr:sp macro="" textlink="">
      <xdr:nvSpPr>
        <xdr:cNvPr id="501" name="Text Box 10"/>
        <xdr:cNvSpPr txBox="1">
          <a:spLocks noChangeArrowheads="1"/>
        </xdr:cNvSpPr>
      </xdr:nvSpPr>
      <xdr:spPr bwMode="auto">
        <a:xfrm>
          <a:off x="2381250" y="13239750"/>
          <a:ext cx="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68</xdr:row>
      <xdr:rowOff>0</xdr:rowOff>
    </xdr:from>
    <xdr:ext cx="0" cy="219075"/>
    <xdr:sp macro="" textlink="">
      <xdr:nvSpPr>
        <xdr:cNvPr id="502" name="Text Box 4"/>
        <xdr:cNvSpPr txBox="1">
          <a:spLocks noChangeArrowheads="1"/>
        </xdr:cNvSpPr>
      </xdr:nvSpPr>
      <xdr:spPr bwMode="auto">
        <a:xfrm>
          <a:off x="2381250" y="13239750"/>
          <a:ext cx="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68</xdr:row>
      <xdr:rowOff>0</xdr:rowOff>
    </xdr:from>
    <xdr:ext cx="0" cy="219075"/>
    <xdr:sp macro="" textlink="">
      <xdr:nvSpPr>
        <xdr:cNvPr id="503" name="Text Box 8"/>
        <xdr:cNvSpPr txBox="1">
          <a:spLocks noChangeArrowheads="1"/>
        </xdr:cNvSpPr>
      </xdr:nvSpPr>
      <xdr:spPr bwMode="auto">
        <a:xfrm>
          <a:off x="2381250" y="13239750"/>
          <a:ext cx="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68</xdr:row>
      <xdr:rowOff>0</xdr:rowOff>
    </xdr:from>
    <xdr:ext cx="0" cy="219075"/>
    <xdr:sp macro="" textlink="">
      <xdr:nvSpPr>
        <xdr:cNvPr id="504" name="Text Box 4"/>
        <xdr:cNvSpPr txBox="1">
          <a:spLocks noChangeArrowheads="1"/>
        </xdr:cNvSpPr>
      </xdr:nvSpPr>
      <xdr:spPr bwMode="auto">
        <a:xfrm>
          <a:off x="2381250" y="13239750"/>
          <a:ext cx="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68</xdr:row>
      <xdr:rowOff>0</xdr:rowOff>
    </xdr:from>
    <xdr:ext cx="0" cy="219075"/>
    <xdr:sp macro="" textlink="">
      <xdr:nvSpPr>
        <xdr:cNvPr id="505" name="Text Box 8"/>
        <xdr:cNvSpPr txBox="1">
          <a:spLocks noChangeArrowheads="1"/>
        </xdr:cNvSpPr>
      </xdr:nvSpPr>
      <xdr:spPr bwMode="auto">
        <a:xfrm>
          <a:off x="2381250" y="13239750"/>
          <a:ext cx="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68</xdr:row>
      <xdr:rowOff>0</xdr:rowOff>
    </xdr:from>
    <xdr:ext cx="0" cy="228600"/>
    <xdr:sp macro="" textlink="">
      <xdr:nvSpPr>
        <xdr:cNvPr id="506" name="Text Box 2"/>
        <xdr:cNvSpPr txBox="1">
          <a:spLocks noChangeArrowheads="1"/>
        </xdr:cNvSpPr>
      </xdr:nvSpPr>
      <xdr:spPr bwMode="auto">
        <a:xfrm>
          <a:off x="2381250" y="13239750"/>
          <a:ext cx="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68</xdr:row>
      <xdr:rowOff>0</xdr:rowOff>
    </xdr:from>
    <xdr:ext cx="0" cy="228600"/>
    <xdr:sp macro="" textlink="">
      <xdr:nvSpPr>
        <xdr:cNvPr id="507" name="Text Box 4"/>
        <xdr:cNvSpPr txBox="1">
          <a:spLocks noChangeArrowheads="1"/>
        </xdr:cNvSpPr>
      </xdr:nvSpPr>
      <xdr:spPr bwMode="auto">
        <a:xfrm>
          <a:off x="2381250" y="13239750"/>
          <a:ext cx="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68</xdr:row>
      <xdr:rowOff>0</xdr:rowOff>
    </xdr:from>
    <xdr:ext cx="0" cy="228600"/>
    <xdr:sp macro="" textlink="">
      <xdr:nvSpPr>
        <xdr:cNvPr id="508" name="Text Box 6"/>
        <xdr:cNvSpPr txBox="1">
          <a:spLocks noChangeArrowheads="1"/>
        </xdr:cNvSpPr>
      </xdr:nvSpPr>
      <xdr:spPr bwMode="auto">
        <a:xfrm>
          <a:off x="2381250" y="13239750"/>
          <a:ext cx="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68</xdr:row>
      <xdr:rowOff>0</xdr:rowOff>
    </xdr:from>
    <xdr:ext cx="0" cy="228600"/>
    <xdr:sp macro="" textlink="">
      <xdr:nvSpPr>
        <xdr:cNvPr id="509" name="Text Box 8"/>
        <xdr:cNvSpPr txBox="1">
          <a:spLocks noChangeArrowheads="1"/>
        </xdr:cNvSpPr>
      </xdr:nvSpPr>
      <xdr:spPr bwMode="auto">
        <a:xfrm>
          <a:off x="2381250" y="13239750"/>
          <a:ext cx="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68</xdr:row>
      <xdr:rowOff>0</xdr:rowOff>
    </xdr:from>
    <xdr:ext cx="0" cy="228600"/>
    <xdr:sp macro="" textlink="">
      <xdr:nvSpPr>
        <xdr:cNvPr id="510" name="Text Box 10"/>
        <xdr:cNvSpPr txBox="1">
          <a:spLocks noChangeArrowheads="1"/>
        </xdr:cNvSpPr>
      </xdr:nvSpPr>
      <xdr:spPr bwMode="auto">
        <a:xfrm>
          <a:off x="2381250" y="13239750"/>
          <a:ext cx="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68</xdr:row>
      <xdr:rowOff>0</xdr:rowOff>
    </xdr:from>
    <xdr:ext cx="0" cy="219075"/>
    <xdr:sp macro="" textlink="">
      <xdr:nvSpPr>
        <xdr:cNvPr id="511" name="Text Box 4"/>
        <xdr:cNvSpPr txBox="1">
          <a:spLocks noChangeArrowheads="1"/>
        </xdr:cNvSpPr>
      </xdr:nvSpPr>
      <xdr:spPr bwMode="auto">
        <a:xfrm>
          <a:off x="2381250" y="13239750"/>
          <a:ext cx="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68</xdr:row>
      <xdr:rowOff>0</xdr:rowOff>
    </xdr:from>
    <xdr:ext cx="0" cy="219075"/>
    <xdr:sp macro="" textlink="">
      <xdr:nvSpPr>
        <xdr:cNvPr id="512" name="Text Box 8"/>
        <xdr:cNvSpPr txBox="1">
          <a:spLocks noChangeArrowheads="1"/>
        </xdr:cNvSpPr>
      </xdr:nvSpPr>
      <xdr:spPr bwMode="auto">
        <a:xfrm>
          <a:off x="2381250" y="13239750"/>
          <a:ext cx="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68</xdr:row>
      <xdr:rowOff>0</xdr:rowOff>
    </xdr:from>
    <xdr:ext cx="0" cy="219075"/>
    <xdr:sp macro="" textlink="">
      <xdr:nvSpPr>
        <xdr:cNvPr id="513" name="Text Box 4"/>
        <xdr:cNvSpPr txBox="1">
          <a:spLocks noChangeArrowheads="1"/>
        </xdr:cNvSpPr>
      </xdr:nvSpPr>
      <xdr:spPr bwMode="auto">
        <a:xfrm>
          <a:off x="2381250" y="13239750"/>
          <a:ext cx="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68</xdr:row>
      <xdr:rowOff>0</xdr:rowOff>
    </xdr:from>
    <xdr:ext cx="0" cy="219075"/>
    <xdr:sp macro="" textlink="">
      <xdr:nvSpPr>
        <xdr:cNvPr id="514" name="Text Box 8"/>
        <xdr:cNvSpPr txBox="1">
          <a:spLocks noChangeArrowheads="1"/>
        </xdr:cNvSpPr>
      </xdr:nvSpPr>
      <xdr:spPr bwMode="auto">
        <a:xfrm>
          <a:off x="2381250" y="13239750"/>
          <a:ext cx="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68</xdr:row>
      <xdr:rowOff>0</xdr:rowOff>
    </xdr:from>
    <xdr:ext cx="0" cy="228600"/>
    <xdr:sp macro="" textlink="">
      <xdr:nvSpPr>
        <xdr:cNvPr id="515" name="Text Box 2"/>
        <xdr:cNvSpPr txBox="1">
          <a:spLocks noChangeArrowheads="1"/>
        </xdr:cNvSpPr>
      </xdr:nvSpPr>
      <xdr:spPr bwMode="auto">
        <a:xfrm>
          <a:off x="2381250" y="13239750"/>
          <a:ext cx="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68</xdr:row>
      <xdr:rowOff>0</xdr:rowOff>
    </xdr:from>
    <xdr:ext cx="0" cy="228600"/>
    <xdr:sp macro="" textlink="">
      <xdr:nvSpPr>
        <xdr:cNvPr id="516" name="Text Box 4"/>
        <xdr:cNvSpPr txBox="1">
          <a:spLocks noChangeArrowheads="1"/>
        </xdr:cNvSpPr>
      </xdr:nvSpPr>
      <xdr:spPr bwMode="auto">
        <a:xfrm>
          <a:off x="2381250" y="13239750"/>
          <a:ext cx="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68</xdr:row>
      <xdr:rowOff>0</xdr:rowOff>
    </xdr:from>
    <xdr:ext cx="0" cy="228600"/>
    <xdr:sp macro="" textlink="">
      <xdr:nvSpPr>
        <xdr:cNvPr id="517" name="Text Box 6"/>
        <xdr:cNvSpPr txBox="1">
          <a:spLocks noChangeArrowheads="1"/>
        </xdr:cNvSpPr>
      </xdr:nvSpPr>
      <xdr:spPr bwMode="auto">
        <a:xfrm>
          <a:off x="2381250" y="13239750"/>
          <a:ext cx="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68</xdr:row>
      <xdr:rowOff>0</xdr:rowOff>
    </xdr:from>
    <xdr:ext cx="0" cy="228600"/>
    <xdr:sp macro="" textlink="">
      <xdr:nvSpPr>
        <xdr:cNvPr id="518" name="Text Box 8"/>
        <xdr:cNvSpPr txBox="1">
          <a:spLocks noChangeArrowheads="1"/>
        </xdr:cNvSpPr>
      </xdr:nvSpPr>
      <xdr:spPr bwMode="auto">
        <a:xfrm>
          <a:off x="2381250" y="13239750"/>
          <a:ext cx="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68</xdr:row>
      <xdr:rowOff>0</xdr:rowOff>
    </xdr:from>
    <xdr:ext cx="0" cy="228600"/>
    <xdr:sp macro="" textlink="">
      <xdr:nvSpPr>
        <xdr:cNvPr id="519" name="Text Box 10"/>
        <xdr:cNvSpPr txBox="1">
          <a:spLocks noChangeArrowheads="1"/>
        </xdr:cNvSpPr>
      </xdr:nvSpPr>
      <xdr:spPr bwMode="auto">
        <a:xfrm>
          <a:off x="2381250" y="13239750"/>
          <a:ext cx="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68</xdr:row>
      <xdr:rowOff>0</xdr:rowOff>
    </xdr:from>
    <xdr:ext cx="0" cy="219075"/>
    <xdr:sp macro="" textlink="">
      <xdr:nvSpPr>
        <xdr:cNvPr id="520" name="Text Box 4"/>
        <xdr:cNvSpPr txBox="1">
          <a:spLocks noChangeArrowheads="1"/>
        </xdr:cNvSpPr>
      </xdr:nvSpPr>
      <xdr:spPr bwMode="auto">
        <a:xfrm>
          <a:off x="2381250" y="13239750"/>
          <a:ext cx="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68</xdr:row>
      <xdr:rowOff>0</xdr:rowOff>
    </xdr:from>
    <xdr:ext cx="0" cy="219075"/>
    <xdr:sp macro="" textlink="">
      <xdr:nvSpPr>
        <xdr:cNvPr id="521" name="Text Box 8"/>
        <xdr:cNvSpPr txBox="1">
          <a:spLocks noChangeArrowheads="1"/>
        </xdr:cNvSpPr>
      </xdr:nvSpPr>
      <xdr:spPr bwMode="auto">
        <a:xfrm>
          <a:off x="2381250" y="13239750"/>
          <a:ext cx="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68</xdr:row>
      <xdr:rowOff>0</xdr:rowOff>
    </xdr:from>
    <xdr:ext cx="0" cy="219075"/>
    <xdr:sp macro="" textlink="">
      <xdr:nvSpPr>
        <xdr:cNvPr id="522" name="Text Box 4"/>
        <xdr:cNvSpPr txBox="1">
          <a:spLocks noChangeArrowheads="1"/>
        </xdr:cNvSpPr>
      </xdr:nvSpPr>
      <xdr:spPr bwMode="auto">
        <a:xfrm>
          <a:off x="2381250" y="13239750"/>
          <a:ext cx="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68</xdr:row>
      <xdr:rowOff>0</xdr:rowOff>
    </xdr:from>
    <xdr:ext cx="0" cy="219075"/>
    <xdr:sp macro="" textlink="">
      <xdr:nvSpPr>
        <xdr:cNvPr id="523" name="Text Box 8"/>
        <xdr:cNvSpPr txBox="1">
          <a:spLocks noChangeArrowheads="1"/>
        </xdr:cNvSpPr>
      </xdr:nvSpPr>
      <xdr:spPr bwMode="auto">
        <a:xfrm>
          <a:off x="2381250" y="13239750"/>
          <a:ext cx="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71</xdr:row>
      <xdr:rowOff>0</xdr:rowOff>
    </xdr:from>
    <xdr:ext cx="0" cy="228600"/>
    <xdr:sp macro="" textlink="">
      <xdr:nvSpPr>
        <xdr:cNvPr id="524" name="Text Box 2"/>
        <xdr:cNvSpPr txBox="1">
          <a:spLocks noChangeArrowheads="1"/>
        </xdr:cNvSpPr>
      </xdr:nvSpPr>
      <xdr:spPr bwMode="auto">
        <a:xfrm>
          <a:off x="2381250" y="13820775"/>
          <a:ext cx="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71</xdr:row>
      <xdr:rowOff>0</xdr:rowOff>
    </xdr:from>
    <xdr:ext cx="0" cy="228600"/>
    <xdr:sp macro="" textlink="">
      <xdr:nvSpPr>
        <xdr:cNvPr id="525" name="Text Box 4"/>
        <xdr:cNvSpPr txBox="1">
          <a:spLocks noChangeArrowheads="1"/>
        </xdr:cNvSpPr>
      </xdr:nvSpPr>
      <xdr:spPr bwMode="auto">
        <a:xfrm>
          <a:off x="2381250" y="13820775"/>
          <a:ext cx="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71</xdr:row>
      <xdr:rowOff>0</xdr:rowOff>
    </xdr:from>
    <xdr:ext cx="0" cy="228600"/>
    <xdr:sp macro="" textlink="">
      <xdr:nvSpPr>
        <xdr:cNvPr id="526" name="Text Box 6"/>
        <xdr:cNvSpPr txBox="1">
          <a:spLocks noChangeArrowheads="1"/>
        </xdr:cNvSpPr>
      </xdr:nvSpPr>
      <xdr:spPr bwMode="auto">
        <a:xfrm>
          <a:off x="2381250" y="13820775"/>
          <a:ext cx="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71</xdr:row>
      <xdr:rowOff>0</xdr:rowOff>
    </xdr:from>
    <xdr:ext cx="0" cy="228600"/>
    <xdr:sp macro="" textlink="">
      <xdr:nvSpPr>
        <xdr:cNvPr id="527" name="Text Box 8"/>
        <xdr:cNvSpPr txBox="1">
          <a:spLocks noChangeArrowheads="1"/>
        </xdr:cNvSpPr>
      </xdr:nvSpPr>
      <xdr:spPr bwMode="auto">
        <a:xfrm>
          <a:off x="2381250" y="13820775"/>
          <a:ext cx="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71</xdr:row>
      <xdr:rowOff>0</xdr:rowOff>
    </xdr:from>
    <xdr:ext cx="0" cy="228600"/>
    <xdr:sp macro="" textlink="">
      <xdr:nvSpPr>
        <xdr:cNvPr id="528" name="Text Box 10"/>
        <xdr:cNvSpPr txBox="1">
          <a:spLocks noChangeArrowheads="1"/>
        </xdr:cNvSpPr>
      </xdr:nvSpPr>
      <xdr:spPr bwMode="auto">
        <a:xfrm>
          <a:off x="2381250" y="13820775"/>
          <a:ext cx="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71</xdr:row>
      <xdr:rowOff>0</xdr:rowOff>
    </xdr:from>
    <xdr:ext cx="0" cy="219075"/>
    <xdr:sp macro="" textlink="">
      <xdr:nvSpPr>
        <xdr:cNvPr id="529" name="Text Box 4"/>
        <xdr:cNvSpPr txBox="1">
          <a:spLocks noChangeArrowheads="1"/>
        </xdr:cNvSpPr>
      </xdr:nvSpPr>
      <xdr:spPr bwMode="auto">
        <a:xfrm>
          <a:off x="2381250" y="13820775"/>
          <a:ext cx="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71</xdr:row>
      <xdr:rowOff>0</xdr:rowOff>
    </xdr:from>
    <xdr:ext cx="0" cy="219075"/>
    <xdr:sp macro="" textlink="">
      <xdr:nvSpPr>
        <xdr:cNvPr id="530" name="Text Box 8"/>
        <xdr:cNvSpPr txBox="1">
          <a:spLocks noChangeArrowheads="1"/>
        </xdr:cNvSpPr>
      </xdr:nvSpPr>
      <xdr:spPr bwMode="auto">
        <a:xfrm>
          <a:off x="2381250" y="13820775"/>
          <a:ext cx="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71</xdr:row>
      <xdr:rowOff>0</xdr:rowOff>
    </xdr:from>
    <xdr:ext cx="0" cy="219075"/>
    <xdr:sp macro="" textlink="">
      <xdr:nvSpPr>
        <xdr:cNvPr id="531" name="Text Box 4"/>
        <xdr:cNvSpPr txBox="1">
          <a:spLocks noChangeArrowheads="1"/>
        </xdr:cNvSpPr>
      </xdr:nvSpPr>
      <xdr:spPr bwMode="auto">
        <a:xfrm>
          <a:off x="2381250" y="13820775"/>
          <a:ext cx="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71</xdr:row>
      <xdr:rowOff>0</xdr:rowOff>
    </xdr:from>
    <xdr:ext cx="0" cy="219075"/>
    <xdr:sp macro="" textlink="">
      <xdr:nvSpPr>
        <xdr:cNvPr id="532" name="Text Box 8"/>
        <xdr:cNvSpPr txBox="1">
          <a:spLocks noChangeArrowheads="1"/>
        </xdr:cNvSpPr>
      </xdr:nvSpPr>
      <xdr:spPr bwMode="auto">
        <a:xfrm>
          <a:off x="2381250" y="13820775"/>
          <a:ext cx="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71</xdr:row>
      <xdr:rowOff>0</xdr:rowOff>
    </xdr:from>
    <xdr:ext cx="0" cy="228600"/>
    <xdr:sp macro="" textlink="">
      <xdr:nvSpPr>
        <xdr:cNvPr id="533" name="Text Box 2"/>
        <xdr:cNvSpPr txBox="1">
          <a:spLocks noChangeArrowheads="1"/>
        </xdr:cNvSpPr>
      </xdr:nvSpPr>
      <xdr:spPr bwMode="auto">
        <a:xfrm>
          <a:off x="2381250" y="13820775"/>
          <a:ext cx="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71</xdr:row>
      <xdr:rowOff>0</xdr:rowOff>
    </xdr:from>
    <xdr:ext cx="0" cy="228600"/>
    <xdr:sp macro="" textlink="">
      <xdr:nvSpPr>
        <xdr:cNvPr id="534" name="Text Box 4"/>
        <xdr:cNvSpPr txBox="1">
          <a:spLocks noChangeArrowheads="1"/>
        </xdr:cNvSpPr>
      </xdr:nvSpPr>
      <xdr:spPr bwMode="auto">
        <a:xfrm>
          <a:off x="2381250" y="13820775"/>
          <a:ext cx="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71</xdr:row>
      <xdr:rowOff>0</xdr:rowOff>
    </xdr:from>
    <xdr:ext cx="0" cy="228600"/>
    <xdr:sp macro="" textlink="">
      <xdr:nvSpPr>
        <xdr:cNvPr id="535" name="Text Box 6"/>
        <xdr:cNvSpPr txBox="1">
          <a:spLocks noChangeArrowheads="1"/>
        </xdr:cNvSpPr>
      </xdr:nvSpPr>
      <xdr:spPr bwMode="auto">
        <a:xfrm>
          <a:off x="2381250" y="13820775"/>
          <a:ext cx="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71</xdr:row>
      <xdr:rowOff>0</xdr:rowOff>
    </xdr:from>
    <xdr:ext cx="0" cy="228600"/>
    <xdr:sp macro="" textlink="">
      <xdr:nvSpPr>
        <xdr:cNvPr id="536" name="Text Box 8"/>
        <xdr:cNvSpPr txBox="1">
          <a:spLocks noChangeArrowheads="1"/>
        </xdr:cNvSpPr>
      </xdr:nvSpPr>
      <xdr:spPr bwMode="auto">
        <a:xfrm>
          <a:off x="2381250" y="13820775"/>
          <a:ext cx="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71</xdr:row>
      <xdr:rowOff>0</xdr:rowOff>
    </xdr:from>
    <xdr:ext cx="0" cy="228600"/>
    <xdr:sp macro="" textlink="">
      <xdr:nvSpPr>
        <xdr:cNvPr id="537" name="Text Box 10"/>
        <xdr:cNvSpPr txBox="1">
          <a:spLocks noChangeArrowheads="1"/>
        </xdr:cNvSpPr>
      </xdr:nvSpPr>
      <xdr:spPr bwMode="auto">
        <a:xfrm>
          <a:off x="2381250" y="13820775"/>
          <a:ext cx="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71</xdr:row>
      <xdr:rowOff>0</xdr:rowOff>
    </xdr:from>
    <xdr:ext cx="0" cy="219075"/>
    <xdr:sp macro="" textlink="">
      <xdr:nvSpPr>
        <xdr:cNvPr id="538" name="Text Box 4"/>
        <xdr:cNvSpPr txBox="1">
          <a:spLocks noChangeArrowheads="1"/>
        </xdr:cNvSpPr>
      </xdr:nvSpPr>
      <xdr:spPr bwMode="auto">
        <a:xfrm>
          <a:off x="2381250" y="13820775"/>
          <a:ext cx="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71</xdr:row>
      <xdr:rowOff>0</xdr:rowOff>
    </xdr:from>
    <xdr:ext cx="0" cy="219075"/>
    <xdr:sp macro="" textlink="">
      <xdr:nvSpPr>
        <xdr:cNvPr id="539" name="Text Box 8"/>
        <xdr:cNvSpPr txBox="1">
          <a:spLocks noChangeArrowheads="1"/>
        </xdr:cNvSpPr>
      </xdr:nvSpPr>
      <xdr:spPr bwMode="auto">
        <a:xfrm>
          <a:off x="2381250" y="13820775"/>
          <a:ext cx="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71</xdr:row>
      <xdr:rowOff>0</xdr:rowOff>
    </xdr:from>
    <xdr:ext cx="0" cy="219075"/>
    <xdr:sp macro="" textlink="">
      <xdr:nvSpPr>
        <xdr:cNvPr id="540" name="Text Box 4"/>
        <xdr:cNvSpPr txBox="1">
          <a:spLocks noChangeArrowheads="1"/>
        </xdr:cNvSpPr>
      </xdr:nvSpPr>
      <xdr:spPr bwMode="auto">
        <a:xfrm>
          <a:off x="2381250" y="13820775"/>
          <a:ext cx="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71</xdr:row>
      <xdr:rowOff>0</xdr:rowOff>
    </xdr:from>
    <xdr:ext cx="0" cy="219075"/>
    <xdr:sp macro="" textlink="">
      <xdr:nvSpPr>
        <xdr:cNvPr id="541" name="Text Box 8"/>
        <xdr:cNvSpPr txBox="1">
          <a:spLocks noChangeArrowheads="1"/>
        </xdr:cNvSpPr>
      </xdr:nvSpPr>
      <xdr:spPr bwMode="auto">
        <a:xfrm>
          <a:off x="2381250" y="13820775"/>
          <a:ext cx="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71</xdr:row>
      <xdr:rowOff>0</xdr:rowOff>
    </xdr:from>
    <xdr:ext cx="0" cy="228600"/>
    <xdr:sp macro="" textlink="">
      <xdr:nvSpPr>
        <xdr:cNvPr id="542" name="Text Box 2"/>
        <xdr:cNvSpPr txBox="1">
          <a:spLocks noChangeArrowheads="1"/>
        </xdr:cNvSpPr>
      </xdr:nvSpPr>
      <xdr:spPr bwMode="auto">
        <a:xfrm>
          <a:off x="2381250" y="13820775"/>
          <a:ext cx="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71</xdr:row>
      <xdr:rowOff>0</xdr:rowOff>
    </xdr:from>
    <xdr:ext cx="0" cy="228600"/>
    <xdr:sp macro="" textlink="">
      <xdr:nvSpPr>
        <xdr:cNvPr id="543" name="Text Box 4"/>
        <xdr:cNvSpPr txBox="1">
          <a:spLocks noChangeArrowheads="1"/>
        </xdr:cNvSpPr>
      </xdr:nvSpPr>
      <xdr:spPr bwMode="auto">
        <a:xfrm>
          <a:off x="2381250" y="13820775"/>
          <a:ext cx="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71</xdr:row>
      <xdr:rowOff>0</xdr:rowOff>
    </xdr:from>
    <xdr:ext cx="0" cy="228600"/>
    <xdr:sp macro="" textlink="">
      <xdr:nvSpPr>
        <xdr:cNvPr id="544" name="Text Box 6"/>
        <xdr:cNvSpPr txBox="1">
          <a:spLocks noChangeArrowheads="1"/>
        </xdr:cNvSpPr>
      </xdr:nvSpPr>
      <xdr:spPr bwMode="auto">
        <a:xfrm>
          <a:off x="2381250" y="13820775"/>
          <a:ext cx="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71</xdr:row>
      <xdr:rowOff>0</xdr:rowOff>
    </xdr:from>
    <xdr:ext cx="0" cy="228600"/>
    <xdr:sp macro="" textlink="">
      <xdr:nvSpPr>
        <xdr:cNvPr id="545" name="Text Box 8"/>
        <xdr:cNvSpPr txBox="1">
          <a:spLocks noChangeArrowheads="1"/>
        </xdr:cNvSpPr>
      </xdr:nvSpPr>
      <xdr:spPr bwMode="auto">
        <a:xfrm>
          <a:off x="2381250" y="13820775"/>
          <a:ext cx="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71</xdr:row>
      <xdr:rowOff>0</xdr:rowOff>
    </xdr:from>
    <xdr:ext cx="0" cy="228600"/>
    <xdr:sp macro="" textlink="">
      <xdr:nvSpPr>
        <xdr:cNvPr id="546" name="Text Box 10"/>
        <xdr:cNvSpPr txBox="1">
          <a:spLocks noChangeArrowheads="1"/>
        </xdr:cNvSpPr>
      </xdr:nvSpPr>
      <xdr:spPr bwMode="auto">
        <a:xfrm>
          <a:off x="2381250" y="13820775"/>
          <a:ext cx="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71</xdr:row>
      <xdr:rowOff>0</xdr:rowOff>
    </xdr:from>
    <xdr:ext cx="0" cy="219075"/>
    <xdr:sp macro="" textlink="">
      <xdr:nvSpPr>
        <xdr:cNvPr id="547" name="Text Box 4"/>
        <xdr:cNvSpPr txBox="1">
          <a:spLocks noChangeArrowheads="1"/>
        </xdr:cNvSpPr>
      </xdr:nvSpPr>
      <xdr:spPr bwMode="auto">
        <a:xfrm>
          <a:off x="2381250" y="13820775"/>
          <a:ext cx="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71</xdr:row>
      <xdr:rowOff>0</xdr:rowOff>
    </xdr:from>
    <xdr:ext cx="0" cy="219075"/>
    <xdr:sp macro="" textlink="">
      <xdr:nvSpPr>
        <xdr:cNvPr id="548" name="Text Box 8"/>
        <xdr:cNvSpPr txBox="1">
          <a:spLocks noChangeArrowheads="1"/>
        </xdr:cNvSpPr>
      </xdr:nvSpPr>
      <xdr:spPr bwMode="auto">
        <a:xfrm>
          <a:off x="2381250" y="13820775"/>
          <a:ext cx="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71</xdr:row>
      <xdr:rowOff>0</xdr:rowOff>
    </xdr:from>
    <xdr:ext cx="0" cy="219075"/>
    <xdr:sp macro="" textlink="">
      <xdr:nvSpPr>
        <xdr:cNvPr id="549" name="Text Box 4"/>
        <xdr:cNvSpPr txBox="1">
          <a:spLocks noChangeArrowheads="1"/>
        </xdr:cNvSpPr>
      </xdr:nvSpPr>
      <xdr:spPr bwMode="auto">
        <a:xfrm>
          <a:off x="2381250" y="13820775"/>
          <a:ext cx="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71</xdr:row>
      <xdr:rowOff>0</xdr:rowOff>
    </xdr:from>
    <xdr:ext cx="0" cy="219075"/>
    <xdr:sp macro="" textlink="">
      <xdr:nvSpPr>
        <xdr:cNvPr id="550" name="Text Box 8"/>
        <xdr:cNvSpPr txBox="1">
          <a:spLocks noChangeArrowheads="1"/>
        </xdr:cNvSpPr>
      </xdr:nvSpPr>
      <xdr:spPr bwMode="auto">
        <a:xfrm>
          <a:off x="2381250" y="13820775"/>
          <a:ext cx="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71</xdr:row>
      <xdr:rowOff>0</xdr:rowOff>
    </xdr:from>
    <xdr:ext cx="0" cy="228600"/>
    <xdr:sp macro="" textlink="">
      <xdr:nvSpPr>
        <xdr:cNvPr id="551" name="Text Box 2"/>
        <xdr:cNvSpPr txBox="1">
          <a:spLocks noChangeArrowheads="1"/>
        </xdr:cNvSpPr>
      </xdr:nvSpPr>
      <xdr:spPr bwMode="auto">
        <a:xfrm>
          <a:off x="2381250" y="13820775"/>
          <a:ext cx="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71</xdr:row>
      <xdr:rowOff>0</xdr:rowOff>
    </xdr:from>
    <xdr:ext cx="0" cy="228600"/>
    <xdr:sp macro="" textlink="">
      <xdr:nvSpPr>
        <xdr:cNvPr id="552" name="Text Box 4"/>
        <xdr:cNvSpPr txBox="1">
          <a:spLocks noChangeArrowheads="1"/>
        </xdr:cNvSpPr>
      </xdr:nvSpPr>
      <xdr:spPr bwMode="auto">
        <a:xfrm>
          <a:off x="2381250" y="13820775"/>
          <a:ext cx="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71</xdr:row>
      <xdr:rowOff>0</xdr:rowOff>
    </xdr:from>
    <xdr:ext cx="0" cy="228600"/>
    <xdr:sp macro="" textlink="">
      <xdr:nvSpPr>
        <xdr:cNvPr id="553" name="Text Box 6"/>
        <xdr:cNvSpPr txBox="1">
          <a:spLocks noChangeArrowheads="1"/>
        </xdr:cNvSpPr>
      </xdr:nvSpPr>
      <xdr:spPr bwMode="auto">
        <a:xfrm>
          <a:off x="2381250" y="13820775"/>
          <a:ext cx="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71</xdr:row>
      <xdr:rowOff>0</xdr:rowOff>
    </xdr:from>
    <xdr:ext cx="0" cy="228600"/>
    <xdr:sp macro="" textlink="">
      <xdr:nvSpPr>
        <xdr:cNvPr id="554" name="Text Box 8"/>
        <xdr:cNvSpPr txBox="1">
          <a:spLocks noChangeArrowheads="1"/>
        </xdr:cNvSpPr>
      </xdr:nvSpPr>
      <xdr:spPr bwMode="auto">
        <a:xfrm>
          <a:off x="2381250" y="13820775"/>
          <a:ext cx="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71</xdr:row>
      <xdr:rowOff>0</xdr:rowOff>
    </xdr:from>
    <xdr:ext cx="0" cy="228600"/>
    <xdr:sp macro="" textlink="">
      <xdr:nvSpPr>
        <xdr:cNvPr id="555" name="Text Box 10"/>
        <xdr:cNvSpPr txBox="1">
          <a:spLocks noChangeArrowheads="1"/>
        </xdr:cNvSpPr>
      </xdr:nvSpPr>
      <xdr:spPr bwMode="auto">
        <a:xfrm>
          <a:off x="2381250" y="13820775"/>
          <a:ext cx="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71</xdr:row>
      <xdr:rowOff>0</xdr:rowOff>
    </xdr:from>
    <xdr:ext cx="0" cy="219075"/>
    <xdr:sp macro="" textlink="">
      <xdr:nvSpPr>
        <xdr:cNvPr id="556" name="Text Box 4"/>
        <xdr:cNvSpPr txBox="1">
          <a:spLocks noChangeArrowheads="1"/>
        </xdr:cNvSpPr>
      </xdr:nvSpPr>
      <xdr:spPr bwMode="auto">
        <a:xfrm>
          <a:off x="2381250" y="13820775"/>
          <a:ext cx="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71</xdr:row>
      <xdr:rowOff>0</xdr:rowOff>
    </xdr:from>
    <xdr:ext cx="0" cy="219075"/>
    <xdr:sp macro="" textlink="">
      <xdr:nvSpPr>
        <xdr:cNvPr id="557" name="Text Box 8"/>
        <xdr:cNvSpPr txBox="1">
          <a:spLocks noChangeArrowheads="1"/>
        </xdr:cNvSpPr>
      </xdr:nvSpPr>
      <xdr:spPr bwMode="auto">
        <a:xfrm>
          <a:off x="2381250" y="13820775"/>
          <a:ext cx="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71</xdr:row>
      <xdr:rowOff>0</xdr:rowOff>
    </xdr:from>
    <xdr:ext cx="0" cy="219075"/>
    <xdr:sp macro="" textlink="">
      <xdr:nvSpPr>
        <xdr:cNvPr id="558" name="Text Box 4"/>
        <xdr:cNvSpPr txBox="1">
          <a:spLocks noChangeArrowheads="1"/>
        </xdr:cNvSpPr>
      </xdr:nvSpPr>
      <xdr:spPr bwMode="auto">
        <a:xfrm>
          <a:off x="2381250" y="13820775"/>
          <a:ext cx="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71</xdr:row>
      <xdr:rowOff>0</xdr:rowOff>
    </xdr:from>
    <xdr:ext cx="0" cy="219075"/>
    <xdr:sp macro="" textlink="">
      <xdr:nvSpPr>
        <xdr:cNvPr id="559" name="Text Box 8"/>
        <xdr:cNvSpPr txBox="1">
          <a:spLocks noChangeArrowheads="1"/>
        </xdr:cNvSpPr>
      </xdr:nvSpPr>
      <xdr:spPr bwMode="auto">
        <a:xfrm>
          <a:off x="2381250" y="13820775"/>
          <a:ext cx="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71</xdr:row>
      <xdr:rowOff>0</xdr:rowOff>
    </xdr:from>
    <xdr:ext cx="0" cy="228600"/>
    <xdr:sp macro="" textlink="">
      <xdr:nvSpPr>
        <xdr:cNvPr id="560" name="Text Box 2"/>
        <xdr:cNvSpPr txBox="1">
          <a:spLocks noChangeArrowheads="1"/>
        </xdr:cNvSpPr>
      </xdr:nvSpPr>
      <xdr:spPr bwMode="auto">
        <a:xfrm>
          <a:off x="2381250" y="13820775"/>
          <a:ext cx="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71</xdr:row>
      <xdr:rowOff>0</xdr:rowOff>
    </xdr:from>
    <xdr:ext cx="0" cy="228600"/>
    <xdr:sp macro="" textlink="">
      <xdr:nvSpPr>
        <xdr:cNvPr id="561" name="Text Box 4"/>
        <xdr:cNvSpPr txBox="1">
          <a:spLocks noChangeArrowheads="1"/>
        </xdr:cNvSpPr>
      </xdr:nvSpPr>
      <xdr:spPr bwMode="auto">
        <a:xfrm>
          <a:off x="2381250" y="13820775"/>
          <a:ext cx="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71</xdr:row>
      <xdr:rowOff>0</xdr:rowOff>
    </xdr:from>
    <xdr:ext cx="0" cy="228600"/>
    <xdr:sp macro="" textlink="">
      <xdr:nvSpPr>
        <xdr:cNvPr id="562" name="Text Box 6"/>
        <xdr:cNvSpPr txBox="1">
          <a:spLocks noChangeArrowheads="1"/>
        </xdr:cNvSpPr>
      </xdr:nvSpPr>
      <xdr:spPr bwMode="auto">
        <a:xfrm>
          <a:off x="2381250" y="13820775"/>
          <a:ext cx="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71</xdr:row>
      <xdr:rowOff>0</xdr:rowOff>
    </xdr:from>
    <xdr:ext cx="0" cy="228600"/>
    <xdr:sp macro="" textlink="">
      <xdr:nvSpPr>
        <xdr:cNvPr id="563" name="Text Box 8"/>
        <xdr:cNvSpPr txBox="1">
          <a:spLocks noChangeArrowheads="1"/>
        </xdr:cNvSpPr>
      </xdr:nvSpPr>
      <xdr:spPr bwMode="auto">
        <a:xfrm>
          <a:off x="2381250" y="13820775"/>
          <a:ext cx="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71</xdr:row>
      <xdr:rowOff>0</xdr:rowOff>
    </xdr:from>
    <xdr:ext cx="0" cy="228600"/>
    <xdr:sp macro="" textlink="">
      <xdr:nvSpPr>
        <xdr:cNvPr id="564" name="Text Box 10"/>
        <xdr:cNvSpPr txBox="1">
          <a:spLocks noChangeArrowheads="1"/>
        </xdr:cNvSpPr>
      </xdr:nvSpPr>
      <xdr:spPr bwMode="auto">
        <a:xfrm>
          <a:off x="2381250" y="13820775"/>
          <a:ext cx="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71</xdr:row>
      <xdr:rowOff>0</xdr:rowOff>
    </xdr:from>
    <xdr:ext cx="0" cy="219075"/>
    <xdr:sp macro="" textlink="">
      <xdr:nvSpPr>
        <xdr:cNvPr id="565" name="Text Box 4"/>
        <xdr:cNvSpPr txBox="1">
          <a:spLocks noChangeArrowheads="1"/>
        </xdr:cNvSpPr>
      </xdr:nvSpPr>
      <xdr:spPr bwMode="auto">
        <a:xfrm>
          <a:off x="2381250" y="13820775"/>
          <a:ext cx="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71</xdr:row>
      <xdr:rowOff>0</xdr:rowOff>
    </xdr:from>
    <xdr:ext cx="0" cy="219075"/>
    <xdr:sp macro="" textlink="">
      <xdr:nvSpPr>
        <xdr:cNvPr id="566" name="Text Box 8"/>
        <xdr:cNvSpPr txBox="1">
          <a:spLocks noChangeArrowheads="1"/>
        </xdr:cNvSpPr>
      </xdr:nvSpPr>
      <xdr:spPr bwMode="auto">
        <a:xfrm>
          <a:off x="2381250" y="13820775"/>
          <a:ext cx="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71</xdr:row>
      <xdr:rowOff>0</xdr:rowOff>
    </xdr:from>
    <xdr:ext cx="0" cy="219075"/>
    <xdr:sp macro="" textlink="">
      <xdr:nvSpPr>
        <xdr:cNvPr id="567" name="Text Box 4"/>
        <xdr:cNvSpPr txBox="1">
          <a:spLocks noChangeArrowheads="1"/>
        </xdr:cNvSpPr>
      </xdr:nvSpPr>
      <xdr:spPr bwMode="auto">
        <a:xfrm>
          <a:off x="2381250" y="13820775"/>
          <a:ext cx="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71</xdr:row>
      <xdr:rowOff>0</xdr:rowOff>
    </xdr:from>
    <xdr:ext cx="0" cy="219075"/>
    <xdr:sp macro="" textlink="">
      <xdr:nvSpPr>
        <xdr:cNvPr id="568" name="Text Box 8"/>
        <xdr:cNvSpPr txBox="1">
          <a:spLocks noChangeArrowheads="1"/>
        </xdr:cNvSpPr>
      </xdr:nvSpPr>
      <xdr:spPr bwMode="auto">
        <a:xfrm>
          <a:off x="2381250" y="13820775"/>
          <a:ext cx="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71</xdr:row>
      <xdr:rowOff>0</xdr:rowOff>
    </xdr:from>
    <xdr:ext cx="0" cy="228600"/>
    <xdr:sp macro="" textlink="">
      <xdr:nvSpPr>
        <xdr:cNvPr id="569" name="Text Box 2"/>
        <xdr:cNvSpPr txBox="1">
          <a:spLocks noChangeArrowheads="1"/>
        </xdr:cNvSpPr>
      </xdr:nvSpPr>
      <xdr:spPr bwMode="auto">
        <a:xfrm>
          <a:off x="2381250" y="13820775"/>
          <a:ext cx="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71</xdr:row>
      <xdr:rowOff>0</xdr:rowOff>
    </xdr:from>
    <xdr:ext cx="0" cy="228600"/>
    <xdr:sp macro="" textlink="">
      <xdr:nvSpPr>
        <xdr:cNvPr id="570" name="Text Box 4"/>
        <xdr:cNvSpPr txBox="1">
          <a:spLocks noChangeArrowheads="1"/>
        </xdr:cNvSpPr>
      </xdr:nvSpPr>
      <xdr:spPr bwMode="auto">
        <a:xfrm>
          <a:off x="2381250" y="13820775"/>
          <a:ext cx="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71</xdr:row>
      <xdr:rowOff>0</xdr:rowOff>
    </xdr:from>
    <xdr:ext cx="0" cy="228600"/>
    <xdr:sp macro="" textlink="">
      <xdr:nvSpPr>
        <xdr:cNvPr id="571" name="Text Box 6"/>
        <xdr:cNvSpPr txBox="1">
          <a:spLocks noChangeArrowheads="1"/>
        </xdr:cNvSpPr>
      </xdr:nvSpPr>
      <xdr:spPr bwMode="auto">
        <a:xfrm>
          <a:off x="2381250" y="13820775"/>
          <a:ext cx="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71</xdr:row>
      <xdr:rowOff>0</xdr:rowOff>
    </xdr:from>
    <xdr:ext cx="0" cy="228600"/>
    <xdr:sp macro="" textlink="">
      <xdr:nvSpPr>
        <xdr:cNvPr id="572" name="Text Box 8"/>
        <xdr:cNvSpPr txBox="1">
          <a:spLocks noChangeArrowheads="1"/>
        </xdr:cNvSpPr>
      </xdr:nvSpPr>
      <xdr:spPr bwMode="auto">
        <a:xfrm>
          <a:off x="2381250" y="13820775"/>
          <a:ext cx="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71</xdr:row>
      <xdr:rowOff>0</xdr:rowOff>
    </xdr:from>
    <xdr:ext cx="0" cy="228600"/>
    <xdr:sp macro="" textlink="">
      <xdr:nvSpPr>
        <xdr:cNvPr id="573" name="Text Box 10"/>
        <xdr:cNvSpPr txBox="1">
          <a:spLocks noChangeArrowheads="1"/>
        </xdr:cNvSpPr>
      </xdr:nvSpPr>
      <xdr:spPr bwMode="auto">
        <a:xfrm>
          <a:off x="2381250" y="13820775"/>
          <a:ext cx="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71</xdr:row>
      <xdr:rowOff>0</xdr:rowOff>
    </xdr:from>
    <xdr:ext cx="0" cy="219075"/>
    <xdr:sp macro="" textlink="">
      <xdr:nvSpPr>
        <xdr:cNvPr id="574" name="Text Box 4"/>
        <xdr:cNvSpPr txBox="1">
          <a:spLocks noChangeArrowheads="1"/>
        </xdr:cNvSpPr>
      </xdr:nvSpPr>
      <xdr:spPr bwMode="auto">
        <a:xfrm>
          <a:off x="2381250" y="13820775"/>
          <a:ext cx="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71</xdr:row>
      <xdr:rowOff>0</xdr:rowOff>
    </xdr:from>
    <xdr:ext cx="0" cy="219075"/>
    <xdr:sp macro="" textlink="">
      <xdr:nvSpPr>
        <xdr:cNvPr id="575" name="Text Box 8"/>
        <xdr:cNvSpPr txBox="1">
          <a:spLocks noChangeArrowheads="1"/>
        </xdr:cNvSpPr>
      </xdr:nvSpPr>
      <xdr:spPr bwMode="auto">
        <a:xfrm>
          <a:off x="2381250" y="13820775"/>
          <a:ext cx="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71</xdr:row>
      <xdr:rowOff>0</xdr:rowOff>
    </xdr:from>
    <xdr:ext cx="0" cy="219075"/>
    <xdr:sp macro="" textlink="">
      <xdr:nvSpPr>
        <xdr:cNvPr id="576" name="Text Box 4"/>
        <xdr:cNvSpPr txBox="1">
          <a:spLocks noChangeArrowheads="1"/>
        </xdr:cNvSpPr>
      </xdr:nvSpPr>
      <xdr:spPr bwMode="auto">
        <a:xfrm>
          <a:off x="2381250" y="13820775"/>
          <a:ext cx="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71</xdr:row>
      <xdr:rowOff>0</xdr:rowOff>
    </xdr:from>
    <xdr:ext cx="0" cy="219075"/>
    <xdr:sp macro="" textlink="">
      <xdr:nvSpPr>
        <xdr:cNvPr id="577" name="Text Box 8"/>
        <xdr:cNvSpPr txBox="1">
          <a:spLocks noChangeArrowheads="1"/>
        </xdr:cNvSpPr>
      </xdr:nvSpPr>
      <xdr:spPr bwMode="auto">
        <a:xfrm>
          <a:off x="2381250" y="13820775"/>
          <a:ext cx="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74</xdr:row>
      <xdr:rowOff>0</xdr:rowOff>
    </xdr:from>
    <xdr:ext cx="0" cy="228600"/>
    <xdr:sp macro="" textlink="">
      <xdr:nvSpPr>
        <xdr:cNvPr id="578" name="Text Box 2"/>
        <xdr:cNvSpPr txBox="1">
          <a:spLocks noChangeArrowheads="1"/>
        </xdr:cNvSpPr>
      </xdr:nvSpPr>
      <xdr:spPr bwMode="auto">
        <a:xfrm>
          <a:off x="2381250" y="14401800"/>
          <a:ext cx="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74</xdr:row>
      <xdr:rowOff>0</xdr:rowOff>
    </xdr:from>
    <xdr:ext cx="0" cy="228600"/>
    <xdr:sp macro="" textlink="">
      <xdr:nvSpPr>
        <xdr:cNvPr id="579" name="Text Box 4"/>
        <xdr:cNvSpPr txBox="1">
          <a:spLocks noChangeArrowheads="1"/>
        </xdr:cNvSpPr>
      </xdr:nvSpPr>
      <xdr:spPr bwMode="auto">
        <a:xfrm>
          <a:off x="2381250" y="14401800"/>
          <a:ext cx="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74</xdr:row>
      <xdr:rowOff>0</xdr:rowOff>
    </xdr:from>
    <xdr:ext cx="0" cy="228600"/>
    <xdr:sp macro="" textlink="">
      <xdr:nvSpPr>
        <xdr:cNvPr id="580" name="Text Box 6"/>
        <xdr:cNvSpPr txBox="1">
          <a:spLocks noChangeArrowheads="1"/>
        </xdr:cNvSpPr>
      </xdr:nvSpPr>
      <xdr:spPr bwMode="auto">
        <a:xfrm>
          <a:off x="2381250" y="14401800"/>
          <a:ext cx="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74</xdr:row>
      <xdr:rowOff>0</xdr:rowOff>
    </xdr:from>
    <xdr:ext cx="0" cy="228600"/>
    <xdr:sp macro="" textlink="">
      <xdr:nvSpPr>
        <xdr:cNvPr id="581" name="Text Box 8"/>
        <xdr:cNvSpPr txBox="1">
          <a:spLocks noChangeArrowheads="1"/>
        </xdr:cNvSpPr>
      </xdr:nvSpPr>
      <xdr:spPr bwMode="auto">
        <a:xfrm>
          <a:off x="2381250" y="14401800"/>
          <a:ext cx="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74</xdr:row>
      <xdr:rowOff>0</xdr:rowOff>
    </xdr:from>
    <xdr:ext cx="0" cy="228600"/>
    <xdr:sp macro="" textlink="">
      <xdr:nvSpPr>
        <xdr:cNvPr id="582" name="Text Box 10"/>
        <xdr:cNvSpPr txBox="1">
          <a:spLocks noChangeArrowheads="1"/>
        </xdr:cNvSpPr>
      </xdr:nvSpPr>
      <xdr:spPr bwMode="auto">
        <a:xfrm>
          <a:off x="2381250" y="14401800"/>
          <a:ext cx="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74</xdr:row>
      <xdr:rowOff>0</xdr:rowOff>
    </xdr:from>
    <xdr:ext cx="0" cy="219075"/>
    <xdr:sp macro="" textlink="">
      <xdr:nvSpPr>
        <xdr:cNvPr id="583" name="Text Box 4"/>
        <xdr:cNvSpPr txBox="1">
          <a:spLocks noChangeArrowheads="1"/>
        </xdr:cNvSpPr>
      </xdr:nvSpPr>
      <xdr:spPr bwMode="auto">
        <a:xfrm>
          <a:off x="2381250" y="14401800"/>
          <a:ext cx="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74</xdr:row>
      <xdr:rowOff>0</xdr:rowOff>
    </xdr:from>
    <xdr:ext cx="0" cy="219075"/>
    <xdr:sp macro="" textlink="">
      <xdr:nvSpPr>
        <xdr:cNvPr id="584" name="Text Box 8"/>
        <xdr:cNvSpPr txBox="1">
          <a:spLocks noChangeArrowheads="1"/>
        </xdr:cNvSpPr>
      </xdr:nvSpPr>
      <xdr:spPr bwMode="auto">
        <a:xfrm>
          <a:off x="2381250" y="14401800"/>
          <a:ext cx="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74</xdr:row>
      <xdr:rowOff>0</xdr:rowOff>
    </xdr:from>
    <xdr:ext cx="0" cy="219075"/>
    <xdr:sp macro="" textlink="">
      <xdr:nvSpPr>
        <xdr:cNvPr id="585" name="Text Box 4"/>
        <xdr:cNvSpPr txBox="1">
          <a:spLocks noChangeArrowheads="1"/>
        </xdr:cNvSpPr>
      </xdr:nvSpPr>
      <xdr:spPr bwMode="auto">
        <a:xfrm>
          <a:off x="2381250" y="14401800"/>
          <a:ext cx="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74</xdr:row>
      <xdr:rowOff>0</xdr:rowOff>
    </xdr:from>
    <xdr:ext cx="0" cy="219075"/>
    <xdr:sp macro="" textlink="">
      <xdr:nvSpPr>
        <xdr:cNvPr id="586" name="Text Box 8"/>
        <xdr:cNvSpPr txBox="1">
          <a:spLocks noChangeArrowheads="1"/>
        </xdr:cNvSpPr>
      </xdr:nvSpPr>
      <xdr:spPr bwMode="auto">
        <a:xfrm>
          <a:off x="2381250" y="14401800"/>
          <a:ext cx="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74</xdr:row>
      <xdr:rowOff>0</xdr:rowOff>
    </xdr:from>
    <xdr:ext cx="0" cy="228600"/>
    <xdr:sp macro="" textlink="">
      <xdr:nvSpPr>
        <xdr:cNvPr id="587" name="Text Box 2"/>
        <xdr:cNvSpPr txBox="1">
          <a:spLocks noChangeArrowheads="1"/>
        </xdr:cNvSpPr>
      </xdr:nvSpPr>
      <xdr:spPr bwMode="auto">
        <a:xfrm>
          <a:off x="2381250" y="14401800"/>
          <a:ext cx="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74</xdr:row>
      <xdr:rowOff>0</xdr:rowOff>
    </xdr:from>
    <xdr:ext cx="0" cy="228600"/>
    <xdr:sp macro="" textlink="">
      <xdr:nvSpPr>
        <xdr:cNvPr id="588" name="Text Box 4"/>
        <xdr:cNvSpPr txBox="1">
          <a:spLocks noChangeArrowheads="1"/>
        </xdr:cNvSpPr>
      </xdr:nvSpPr>
      <xdr:spPr bwMode="auto">
        <a:xfrm>
          <a:off x="2381250" y="14401800"/>
          <a:ext cx="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74</xdr:row>
      <xdr:rowOff>0</xdr:rowOff>
    </xdr:from>
    <xdr:ext cx="0" cy="228600"/>
    <xdr:sp macro="" textlink="">
      <xdr:nvSpPr>
        <xdr:cNvPr id="589" name="Text Box 6"/>
        <xdr:cNvSpPr txBox="1">
          <a:spLocks noChangeArrowheads="1"/>
        </xdr:cNvSpPr>
      </xdr:nvSpPr>
      <xdr:spPr bwMode="auto">
        <a:xfrm>
          <a:off x="2381250" y="14401800"/>
          <a:ext cx="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74</xdr:row>
      <xdr:rowOff>0</xdr:rowOff>
    </xdr:from>
    <xdr:ext cx="0" cy="228600"/>
    <xdr:sp macro="" textlink="">
      <xdr:nvSpPr>
        <xdr:cNvPr id="590" name="Text Box 8"/>
        <xdr:cNvSpPr txBox="1">
          <a:spLocks noChangeArrowheads="1"/>
        </xdr:cNvSpPr>
      </xdr:nvSpPr>
      <xdr:spPr bwMode="auto">
        <a:xfrm>
          <a:off x="2381250" y="14401800"/>
          <a:ext cx="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74</xdr:row>
      <xdr:rowOff>0</xdr:rowOff>
    </xdr:from>
    <xdr:ext cx="0" cy="228600"/>
    <xdr:sp macro="" textlink="">
      <xdr:nvSpPr>
        <xdr:cNvPr id="591" name="Text Box 10"/>
        <xdr:cNvSpPr txBox="1">
          <a:spLocks noChangeArrowheads="1"/>
        </xdr:cNvSpPr>
      </xdr:nvSpPr>
      <xdr:spPr bwMode="auto">
        <a:xfrm>
          <a:off x="2381250" y="14401800"/>
          <a:ext cx="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74</xdr:row>
      <xdr:rowOff>0</xdr:rowOff>
    </xdr:from>
    <xdr:ext cx="0" cy="219075"/>
    <xdr:sp macro="" textlink="">
      <xdr:nvSpPr>
        <xdr:cNvPr id="592" name="Text Box 4"/>
        <xdr:cNvSpPr txBox="1">
          <a:spLocks noChangeArrowheads="1"/>
        </xdr:cNvSpPr>
      </xdr:nvSpPr>
      <xdr:spPr bwMode="auto">
        <a:xfrm>
          <a:off x="2381250" y="14401800"/>
          <a:ext cx="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74</xdr:row>
      <xdr:rowOff>0</xdr:rowOff>
    </xdr:from>
    <xdr:ext cx="0" cy="219075"/>
    <xdr:sp macro="" textlink="">
      <xdr:nvSpPr>
        <xdr:cNvPr id="593" name="Text Box 8"/>
        <xdr:cNvSpPr txBox="1">
          <a:spLocks noChangeArrowheads="1"/>
        </xdr:cNvSpPr>
      </xdr:nvSpPr>
      <xdr:spPr bwMode="auto">
        <a:xfrm>
          <a:off x="2381250" y="14401800"/>
          <a:ext cx="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74</xdr:row>
      <xdr:rowOff>0</xdr:rowOff>
    </xdr:from>
    <xdr:ext cx="0" cy="219075"/>
    <xdr:sp macro="" textlink="">
      <xdr:nvSpPr>
        <xdr:cNvPr id="594" name="Text Box 4"/>
        <xdr:cNvSpPr txBox="1">
          <a:spLocks noChangeArrowheads="1"/>
        </xdr:cNvSpPr>
      </xdr:nvSpPr>
      <xdr:spPr bwMode="auto">
        <a:xfrm>
          <a:off x="2381250" y="14401800"/>
          <a:ext cx="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74</xdr:row>
      <xdr:rowOff>0</xdr:rowOff>
    </xdr:from>
    <xdr:ext cx="0" cy="219075"/>
    <xdr:sp macro="" textlink="">
      <xdr:nvSpPr>
        <xdr:cNvPr id="595" name="Text Box 8"/>
        <xdr:cNvSpPr txBox="1">
          <a:spLocks noChangeArrowheads="1"/>
        </xdr:cNvSpPr>
      </xdr:nvSpPr>
      <xdr:spPr bwMode="auto">
        <a:xfrm>
          <a:off x="2381250" y="14401800"/>
          <a:ext cx="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74</xdr:row>
      <xdr:rowOff>0</xdr:rowOff>
    </xdr:from>
    <xdr:ext cx="0" cy="228600"/>
    <xdr:sp macro="" textlink="">
      <xdr:nvSpPr>
        <xdr:cNvPr id="596" name="Text Box 2"/>
        <xdr:cNvSpPr txBox="1">
          <a:spLocks noChangeArrowheads="1"/>
        </xdr:cNvSpPr>
      </xdr:nvSpPr>
      <xdr:spPr bwMode="auto">
        <a:xfrm>
          <a:off x="2381250" y="14401800"/>
          <a:ext cx="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74</xdr:row>
      <xdr:rowOff>0</xdr:rowOff>
    </xdr:from>
    <xdr:ext cx="0" cy="228600"/>
    <xdr:sp macro="" textlink="">
      <xdr:nvSpPr>
        <xdr:cNvPr id="597" name="Text Box 4"/>
        <xdr:cNvSpPr txBox="1">
          <a:spLocks noChangeArrowheads="1"/>
        </xdr:cNvSpPr>
      </xdr:nvSpPr>
      <xdr:spPr bwMode="auto">
        <a:xfrm>
          <a:off x="2381250" y="14401800"/>
          <a:ext cx="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74</xdr:row>
      <xdr:rowOff>0</xdr:rowOff>
    </xdr:from>
    <xdr:ext cx="0" cy="228600"/>
    <xdr:sp macro="" textlink="">
      <xdr:nvSpPr>
        <xdr:cNvPr id="598" name="Text Box 6"/>
        <xdr:cNvSpPr txBox="1">
          <a:spLocks noChangeArrowheads="1"/>
        </xdr:cNvSpPr>
      </xdr:nvSpPr>
      <xdr:spPr bwMode="auto">
        <a:xfrm>
          <a:off x="2381250" y="14401800"/>
          <a:ext cx="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74</xdr:row>
      <xdr:rowOff>0</xdr:rowOff>
    </xdr:from>
    <xdr:ext cx="0" cy="228600"/>
    <xdr:sp macro="" textlink="">
      <xdr:nvSpPr>
        <xdr:cNvPr id="599" name="Text Box 8"/>
        <xdr:cNvSpPr txBox="1">
          <a:spLocks noChangeArrowheads="1"/>
        </xdr:cNvSpPr>
      </xdr:nvSpPr>
      <xdr:spPr bwMode="auto">
        <a:xfrm>
          <a:off x="2381250" y="14401800"/>
          <a:ext cx="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74</xdr:row>
      <xdr:rowOff>0</xdr:rowOff>
    </xdr:from>
    <xdr:ext cx="0" cy="228600"/>
    <xdr:sp macro="" textlink="">
      <xdr:nvSpPr>
        <xdr:cNvPr id="600" name="Text Box 10"/>
        <xdr:cNvSpPr txBox="1">
          <a:spLocks noChangeArrowheads="1"/>
        </xdr:cNvSpPr>
      </xdr:nvSpPr>
      <xdr:spPr bwMode="auto">
        <a:xfrm>
          <a:off x="2381250" y="14401800"/>
          <a:ext cx="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74</xdr:row>
      <xdr:rowOff>0</xdr:rowOff>
    </xdr:from>
    <xdr:ext cx="0" cy="219075"/>
    <xdr:sp macro="" textlink="">
      <xdr:nvSpPr>
        <xdr:cNvPr id="601" name="Text Box 4"/>
        <xdr:cNvSpPr txBox="1">
          <a:spLocks noChangeArrowheads="1"/>
        </xdr:cNvSpPr>
      </xdr:nvSpPr>
      <xdr:spPr bwMode="auto">
        <a:xfrm>
          <a:off x="2381250" y="14401800"/>
          <a:ext cx="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74</xdr:row>
      <xdr:rowOff>0</xdr:rowOff>
    </xdr:from>
    <xdr:ext cx="0" cy="219075"/>
    <xdr:sp macro="" textlink="">
      <xdr:nvSpPr>
        <xdr:cNvPr id="602" name="Text Box 8"/>
        <xdr:cNvSpPr txBox="1">
          <a:spLocks noChangeArrowheads="1"/>
        </xdr:cNvSpPr>
      </xdr:nvSpPr>
      <xdr:spPr bwMode="auto">
        <a:xfrm>
          <a:off x="2381250" y="14401800"/>
          <a:ext cx="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74</xdr:row>
      <xdr:rowOff>0</xdr:rowOff>
    </xdr:from>
    <xdr:ext cx="0" cy="219075"/>
    <xdr:sp macro="" textlink="">
      <xdr:nvSpPr>
        <xdr:cNvPr id="603" name="Text Box 4"/>
        <xdr:cNvSpPr txBox="1">
          <a:spLocks noChangeArrowheads="1"/>
        </xdr:cNvSpPr>
      </xdr:nvSpPr>
      <xdr:spPr bwMode="auto">
        <a:xfrm>
          <a:off x="2381250" y="14401800"/>
          <a:ext cx="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74</xdr:row>
      <xdr:rowOff>0</xdr:rowOff>
    </xdr:from>
    <xdr:ext cx="0" cy="219075"/>
    <xdr:sp macro="" textlink="">
      <xdr:nvSpPr>
        <xdr:cNvPr id="604" name="Text Box 8"/>
        <xdr:cNvSpPr txBox="1">
          <a:spLocks noChangeArrowheads="1"/>
        </xdr:cNvSpPr>
      </xdr:nvSpPr>
      <xdr:spPr bwMode="auto">
        <a:xfrm>
          <a:off x="2381250" y="14401800"/>
          <a:ext cx="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85</xdr:row>
      <xdr:rowOff>0</xdr:rowOff>
    </xdr:from>
    <xdr:ext cx="0" cy="228600"/>
    <xdr:sp macro="" textlink="">
      <xdr:nvSpPr>
        <xdr:cNvPr id="605" name="Text Box 2"/>
        <xdr:cNvSpPr txBox="1">
          <a:spLocks noChangeArrowheads="1"/>
        </xdr:cNvSpPr>
      </xdr:nvSpPr>
      <xdr:spPr bwMode="auto">
        <a:xfrm>
          <a:off x="2381250" y="16525875"/>
          <a:ext cx="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85</xdr:row>
      <xdr:rowOff>0</xdr:rowOff>
    </xdr:from>
    <xdr:ext cx="0" cy="228600"/>
    <xdr:sp macro="" textlink="">
      <xdr:nvSpPr>
        <xdr:cNvPr id="606" name="Text Box 4"/>
        <xdr:cNvSpPr txBox="1">
          <a:spLocks noChangeArrowheads="1"/>
        </xdr:cNvSpPr>
      </xdr:nvSpPr>
      <xdr:spPr bwMode="auto">
        <a:xfrm>
          <a:off x="2381250" y="16525875"/>
          <a:ext cx="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85</xdr:row>
      <xdr:rowOff>0</xdr:rowOff>
    </xdr:from>
    <xdr:ext cx="0" cy="228600"/>
    <xdr:sp macro="" textlink="">
      <xdr:nvSpPr>
        <xdr:cNvPr id="607" name="Text Box 6"/>
        <xdr:cNvSpPr txBox="1">
          <a:spLocks noChangeArrowheads="1"/>
        </xdr:cNvSpPr>
      </xdr:nvSpPr>
      <xdr:spPr bwMode="auto">
        <a:xfrm>
          <a:off x="2381250" y="16525875"/>
          <a:ext cx="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85</xdr:row>
      <xdr:rowOff>0</xdr:rowOff>
    </xdr:from>
    <xdr:ext cx="0" cy="228600"/>
    <xdr:sp macro="" textlink="">
      <xdr:nvSpPr>
        <xdr:cNvPr id="608" name="Text Box 8"/>
        <xdr:cNvSpPr txBox="1">
          <a:spLocks noChangeArrowheads="1"/>
        </xdr:cNvSpPr>
      </xdr:nvSpPr>
      <xdr:spPr bwMode="auto">
        <a:xfrm>
          <a:off x="2381250" y="16525875"/>
          <a:ext cx="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85</xdr:row>
      <xdr:rowOff>0</xdr:rowOff>
    </xdr:from>
    <xdr:ext cx="0" cy="228600"/>
    <xdr:sp macro="" textlink="">
      <xdr:nvSpPr>
        <xdr:cNvPr id="609" name="Text Box 10"/>
        <xdr:cNvSpPr txBox="1">
          <a:spLocks noChangeArrowheads="1"/>
        </xdr:cNvSpPr>
      </xdr:nvSpPr>
      <xdr:spPr bwMode="auto">
        <a:xfrm>
          <a:off x="2381250" y="16525875"/>
          <a:ext cx="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85</xdr:row>
      <xdr:rowOff>0</xdr:rowOff>
    </xdr:from>
    <xdr:ext cx="0" cy="219075"/>
    <xdr:sp macro="" textlink="">
      <xdr:nvSpPr>
        <xdr:cNvPr id="610" name="Text Box 4"/>
        <xdr:cNvSpPr txBox="1">
          <a:spLocks noChangeArrowheads="1"/>
        </xdr:cNvSpPr>
      </xdr:nvSpPr>
      <xdr:spPr bwMode="auto">
        <a:xfrm>
          <a:off x="2381250" y="16525875"/>
          <a:ext cx="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85</xdr:row>
      <xdr:rowOff>0</xdr:rowOff>
    </xdr:from>
    <xdr:ext cx="0" cy="219075"/>
    <xdr:sp macro="" textlink="">
      <xdr:nvSpPr>
        <xdr:cNvPr id="611" name="Text Box 8"/>
        <xdr:cNvSpPr txBox="1">
          <a:spLocks noChangeArrowheads="1"/>
        </xdr:cNvSpPr>
      </xdr:nvSpPr>
      <xdr:spPr bwMode="auto">
        <a:xfrm>
          <a:off x="2381250" y="16525875"/>
          <a:ext cx="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85</xdr:row>
      <xdr:rowOff>0</xdr:rowOff>
    </xdr:from>
    <xdr:ext cx="0" cy="219075"/>
    <xdr:sp macro="" textlink="">
      <xdr:nvSpPr>
        <xdr:cNvPr id="612" name="Text Box 4"/>
        <xdr:cNvSpPr txBox="1">
          <a:spLocks noChangeArrowheads="1"/>
        </xdr:cNvSpPr>
      </xdr:nvSpPr>
      <xdr:spPr bwMode="auto">
        <a:xfrm>
          <a:off x="2381250" y="16525875"/>
          <a:ext cx="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85</xdr:row>
      <xdr:rowOff>0</xdr:rowOff>
    </xdr:from>
    <xdr:ext cx="0" cy="219075"/>
    <xdr:sp macro="" textlink="">
      <xdr:nvSpPr>
        <xdr:cNvPr id="613" name="Text Box 8"/>
        <xdr:cNvSpPr txBox="1">
          <a:spLocks noChangeArrowheads="1"/>
        </xdr:cNvSpPr>
      </xdr:nvSpPr>
      <xdr:spPr bwMode="auto">
        <a:xfrm>
          <a:off x="2381250" y="16525875"/>
          <a:ext cx="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85</xdr:row>
      <xdr:rowOff>0</xdr:rowOff>
    </xdr:from>
    <xdr:ext cx="0" cy="228600"/>
    <xdr:sp macro="" textlink="">
      <xdr:nvSpPr>
        <xdr:cNvPr id="614" name="Text Box 2"/>
        <xdr:cNvSpPr txBox="1">
          <a:spLocks noChangeArrowheads="1"/>
        </xdr:cNvSpPr>
      </xdr:nvSpPr>
      <xdr:spPr bwMode="auto">
        <a:xfrm>
          <a:off x="2381250" y="16525875"/>
          <a:ext cx="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85</xdr:row>
      <xdr:rowOff>0</xdr:rowOff>
    </xdr:from>
    <xdr:ext cx="0" cy="228600"/>
    <xdr:sp macro="" textlink="">
      <xdr:nvSpPr>
        <xdr:cNvPr id="615" name="Text Box 4"/>
        <xdr:cNvSpPr txBox="1">
          <a:spLocks noChangeArrowheads="1"/>
        </xdr:cNvSpPr>
      </xdr:nvSpPr>
      <xdr:spPr bwMode="auto">
        <a:xfrm>
          <a:off x="2381250" y="16525875"/>
          <a:ext cx="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85</xdr:row>
      <xdr:rowOff>0</xdr:rowOff>
    </xdr:from>
    <xdr:ext cx="0" cy="228600"/>
    <xdr:sp macro="" textlink="">
      <xdr:nvSpPr>
        <xdr:cNvPr id="616" name="Text Box 6"/>
        <xdr:cNvSpPr txBox="1">
          <a:spLocks noChangeArrowheads="1"/>
        </xdr:cNvSpPr>
      </xdr:nvSpPr>
      <xdr:spPr bwMode="auto">
        <a:xfrm>
          <a:off x="2381250" y="16525875"/>
          <a:ext cx="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85</xdr:row>
      <xdr:rowOff>0</xdr:rowOff>
    </xdr:from>
    <xdr:ext cx="0" cy="228600"/>
    <xdr:sp macro="" textlink="">
      <xdr:nvSpPr>
        <xdr:cNvPr id="617" name="Text Box 8"/>
        <xdr:cNvSpPr txBox="1">
          <a:spLocks noChangeArrowheads="1"/>
        </xdr:cNvSpPr>
      </xdr:nvSpPr>
      <xdr:spPr bwMode="auto">
        <a:xfrm>
          <a:off x="2381250" y="16525875"/>
          <a:ext cx="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85</xdr:row>
      <xdr:rowOff>0</xdr:rowOff>
    </xdr:from>
    <xdr:ext cx="0" cy="228600"/>
    <xdr:sp macro="" textlink="">
      <xdr:nvSpPr>
        <xdr:cNvPr id="618" name="Text Box 10"/>
        <xdr:cNvSpPr txBox="1">
          <a:spLocks noChangeArrowheads="1"/>
        </xdr:cNvSpPr>
      </xdr:nvSpPr>
      <xdr:spPr bwMode="auto">
        <a:xfrm>
          <a:off x="2381250" y="16525875"/>
          <a:ext cx="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85</xdr:row>
      <xdr:rowOff>0</xdr:rowOff>
    </xdr:from>
    <xdr:ext cx="0" cy="219075"/>
    <xdr:sp macro="" textlink="">
      <xdr:nvSpPr>
        <xdr:cNvPr id="619" name="Text Box 4"/>
        <xdr:cNvSpPr txBox="1">
          <a:spLocks noChangeArrowheads="1"/>
        </xdr:cNvSpPr>
      </xdr:nvSpPr>
      <xdr:spPr bwMode="auto">
        <a:xfrm>
          <a:off x="2381250" y="16525875"/>
          <a:ext cx="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85</xdr:row>
      <xdr:rowOff>0</xdr:rowOff>
    </xdr:from>
    <xdr:ext cx="0" cy="219075"/>
    <xdr:sp macro="" textlink="">
      <xdr:nvSpPr>
        <xdr:cNvPr id="620" name="Text Box 8"/>
        <xdr:cNvSpPr txBox="1">
          <a:spLocks noChangeArrowheads="1"/>
        </xdr:cNvSpPr>
      </xdr:nvSpPr>
      <xdr:spPr bwMode="auto">
        <a:xfrm>
          <a:off x="2381250" y="16525875"/>
          <a:ext cx="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85</xdr:row>
      <xdr:rowOff>0</xdr:rowOff>
    </xdr:from>
    <xdr:ext cx="0" cy="219075"/>
    <xdr:sp macro="" textlink="">
      <xdr:nvSpPr>
        <xdr:cNvPr id="621" name="Text Box 4"/>
        <xdr:cNvSpPr txBox="1">
          <a:spLocks noChangeArrowheads="1"/>
        </xdr:cNvSpPr>
      </xdr:nvSpPr>
      <xdr:spPr bwMode="auto">
        <a:xfrm>
          <a:off x="2381250" y="16525875"/>
          <a:ext cx="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85</xdr:row>
      <xdr:rowOff>0</xdr:rowOff>
    </xdr:from>
    <xdr:ext cx="0" cy="219075"/>
    <xdr:sp macro="" textlink="">
      <xdr:nvSpPr>
        <xdr:cNvPr id="622" name="Text Box 8"/>
        <xdr:cNvSpPr txBox="1">
          <a:spLocks noChangeArrowheads="1"/>
        </xdr:cNvSpPr>
      </xdr:nvSpPr>
      <xdr:spPr bwMode="auto">
        <a:xfrm>
          <a:off x="2381250" y="16525875"/>
          <a:ext cx="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85</xdr:row>
      <xdr:rowOff>0</xdr:rowOff>
    </xdr:from>
    <xdr:ext cx="0" cy="228600"/>
    <xdr:sp macro="" textlink="">
      <xdr:nvSpPr>
        <xdr:cNvPr id="623" name="Text Box 2"/>
        <xdr:cNvSpPr txBox="1">
          <a:spLocks noChangeArrowheads="1"/>
        </xdr:cNvSpPr>
      </xdr:nvSpPr>
      <xdr:spPr bwMode="auto">
        <a:xfrm>
          <a:off x="2381250" y="16525875"/>
          <a:ext cx="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85</xdr:row>
      <xdr:rowOff>0</xdr:rowOff>
    </xdr:from>
    <xdr:ext cx="0" cy="228600"/>
    <xdr:sp macro="" textlink="">
      <xdr:nvSpPr>
        <xdr:cNvPr id="624" name="Text Box 4"/>
        <xdr:cNvSpPr txBox="1">
          <a:spLocks noChangeArrowheads="1"/>
        </xdr:cNvSpPr>
      </xdr:nvSpPr>
      <xdr:spPr bwMode="auto">
        <a:xfrm>
          <a:off x="2381250" y="16525875"/>
          <a:ext cx="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85</xdr:row>
      <xdr:rowOff>0</xdr:rowOff>
    </xdr:from>
    <xdr:ext cx="0" cy="228600"/>
    <xdr:sp macro="" textlink="">
      <xdr:nvSpPr>
        <xdr:cNvPr id="625" name="Text Box 6"/>
        <xdr:cNvSpPr txBox="1">
          <a:spLocks noChangeArrowheads="1"/>
        </xdr:cNvSpPr>
      </xdr:nvSpPr>
      <xdr:spPr bwMode="auto">
        <a:xfrm>
          <a:off x="2381250" y="16525875"/>
          <a:ext cx="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85</xdr:row>
      <xdr:rowOff>0</xdr:rowOff>
    </xdr:from>
    <xdr:ext cx="0" cy="228600"/>
    <xdr:sp macro="" textlink="">
      <xdr:nvSpPr>
        <xdr:cNvPr id="626" name="Text Box 8"/>
        <xdr:cNvSpPr txBox="1">
          <a:spLocks noChangeArrowheads="1"/>
        </xdr:cNvSpPr>
      </xdr:nvSpPr>
      <xdr:spPr bwMode="auto">
        <a:xfrm>
          <a:off x="2381250" y="16525875"/>
          <a:ext cx="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85</xdr:row>
      <xdr:rowOff>0</xdr:rowOff>
    </xdr:from>
    <xdr:ext cx="0" cy="228600"/>
    <xdr:sp macro="" textlink="">
      <xdr:nvSpPr>
        <xdr:cNvPr id="627" name="Text Box 10"/>
        <xdr:cNvSpPr txBox="1">
          <a:spLocks noChangeArrowheads="1"/>
        </xdr:cNvSpPr>
      </xdr:nvSpPr>
      <xdr:spPr bwMode="auto">
        <a:xfrm>
          <a:off x="2381250" y="16525875"/>
          <a:ext cx="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85</xdr:row>
      <xdr:rowOff>0</xdr:rowOff>
    </xdr:from>
    <xdr:ext cx="0" cy="219075"/>
    <xdr:sp macro="" textlink="">
      <xdr:nvSpPr>
        <xdr:cNvPr id="628" name="Text Box 4"/>
        <xdr:cNvSpPr txBox="1">
          <a:spLocks noChangeArrowheads="1"/>
        </xdr:cNvSpPr>
      </xdr:nvSpPr>
      <xdr:spPr bwMode="auto">
        <a:xfrm>
          <a:off x="2381250" y="16525875"/>
          <a:ext cx="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85</xdr:row>
      <xdr:rowOff>0</xdr:rowOff>
    </xdr:from>
    <xdr:ext cx="0" cy="219075"/>
    <xdr:sp macro="" textlink="">
      <xdr:nvSpPr>
        <xdr:cNvPr id="629" name="Text Box 8"/>
        <xdr:cNvSpPr txBox="1">
          <a:spLocks noChangeArrowheads="1"/>
        </xdr:cNvSpPr>
      </xdr:nvSpPr>
      <xdr:spPr bwMode="auto">
        <a:xfrm>
          <a:off x="2381250" y="16525875"/>
          <a:ext cx="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85</xdr:row>
      <xdr:rowOff>0</xdr:rowOff>
    </xdr:from>
    <xdr:ext cx="0" cy="219075"/>
    <xdr:sp macro="" textlink="">
      <xdr:nvSpPr>
        <xdr:cNvPr id="630" name="Text Box 4"/>
        <xdr:cNvSpPr txBox="1">
          <a:spLocks noChangeArrowheads="1"/>
        </xdr:cNvSpPr>
      </xdr:nvSpPr>
      <xdr:spPr bwMode="auto">
        <a:xfrm>
          <a:off x="2381250" y="16525875"/>
          <a:ext cx="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85</xdr:row>
      <xdr:rowOff>0</xdr:rowOff>
    </xdr:from>
    <xdr:ext cx="0" cy="219075"/>
    <xdr:sp macro="" textlink="">
      <xdr:nvSpPr>
        <xdr:cNvPr id="631" name="Text Box 8"/>
        <xdr:cNvSpPr txBox="1">
          <a:spLocks noChangeArrowheads="1"/>
        </xdr:cNvSpPr>
      </xdr:nvSpPr>
      <xdr:spPr bwMode="auto">
        <a:xfrm>
          <a:off x="2381250" y="16525875"/>
          <a:ext cx="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1</xdr:col>
      <xdr:colOff>1990725</xdr:colOff>
      <xdr:row>89</xdr:row>
      <xdr:rowOff>0</xdr:rowOff>
    </xdr:from>
    <xdr:to>
      <xdr:col>1</xdr:col>
      <xdr:colOff>1990725</xdr:colOff>
      <xdr:row>90</xdr:row>
      <xdr:rowOff>133350</xdr:rowOff>
    </xdr:to>
    <xdr:sp macro="" textlink="">
      <xdr:nvSpPr>
        <xdr:cNvPr id="632" name="Text Box 2"/>
        <xdr:cNvSpPr txBox="1">
          <a:spLocks noChangeArrowheads="1"/>
        </xdr:cNvSpPr>
      </xdr:nvSpPr>
      <xdr:spPr bwMode="auto">
        <a:xfrm>
          <a:off x="2381250" y="17297400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1990725</xdr:colOff>
      <xdr:row>89</xdr:row>
      <xdr:rowOff>0</xdr:rowOff>
    </xdr:from>
    <xdr:to>
      <xdr:col>1</xdr:col>
      <xdr:colOff>1990725</xdr:colOff>
      <xdr:row>90</xdr:row>
      <xdr:rowOff>133350</xdr:rowOff>
    </xdr:to>
    <xdr:sp macro="" textlink="">
      <xdr:nvSpPr>
        <xdr:cNvPr id="633" name="Text Box 4"/>
        <xdr:cNvSpPr txBox="1">
          <a:spLocks noChangeArrowheads="1"/>
        </xdr:cNvSpPr>
      </xdr:nvSpPr>
      <xdr:spPr bwMode="auto">
        <a:xfrm>
          <a:off x="2381250" y="17297400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1990725</xdr:colOff>
      <xdr:row>89</xdr:row>
      <xdr:rowOff>0</xdr:rowOff>
    </xdr:from>
    <xdr:to>
      <xdr:col>1</xdr:col>
      <xdr:colOff>1990725</xdr:colOff>
      <xdr:row>90</xdr:row>
      <xdr:rowOff>133350</xdr:rowOff>
    </xdr:to>
    <xdr:sp macro="" textlink="">
      <xdr:nvSpPr>
        <xdr:cNvPr id="634" name="Text Box 6"/>
        <xdr:cNvSpPr txBox="1">
          <a:spLocks noChangeArrowheads="1"/>
        </xdr:cNvSpPr>
      </xdr:nvSpPr>
      <xdr:spPr bwMode="auto">
        <a:xfrm>
          <a:off x="2381250" y="17297400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1990725</xdr:colOff>
      <xdr:row>89</xdr:row>
      <xdr:rowOff>0</xdr:rowOff>
    </xdr:from>
    <xdr:to>
      <xdr:col>1</xdr:col>
      <xdr:colOff>1990725</xdr:colOff>
      <xdr:row>90</xdr:row>
      <xdr:rowOff>133350</xdr:rowOff>
    </xdr:to>
    <xdr:sp macro="" textlink="">
      <xdr:nvSpPr>
        <xdr:cNvPr id="635" name="Text Box 8"/>
        <xdr:cNvSpPr txBox="1">
          <a:spLocks noChangeArrowheads="1"/>
        </xdr:cNvSpPr>
      </xdr:nvSpPr>
      <xdr:spPr bwMode="auto">
        <a:xfrm>
          <a:off x="2381250" y="17297400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1990725</xdr:colOff>
      <xdr:row>89</xdr:row>
      <xdr:rowOff>0</xdr:rowOff>
    </xdr:from>
    <xdr:to>
      <xdr:col>1</xdr:col>
      <xdr:colOff>1990725</xdr:colOff>
      <xdr:row>90</xdr:row>
      <xdr:rowOff>133350</xdr:rowOff>
    </xdr:to>
    <xdr:sp macro="" textlink="">
      <xdr:nvSpPr>
        <xdr:cNvPr id="636" name="Text Box 10"/>
        <xdr:cNvSpPr txBox="1">
          <a:spLocks noChangeArrowheads="1"/>
        </xdr:cNvSpPr>
      </xdr:nvSpPr>
      <xdr:spPr bwMode="auto">
        <a:xfrm>
          <a:off x="2381250" y="17297400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89</xdr:row>
      <xdr:rowOff>0</xdr:rowOff>
    </xdr:from>
    <xdr:to>
      <xdr:col>2</xdr:col>
      <xdr:colOff>85725</xdr:colOff>
      <xdr:row>90</xdr:row>
      <xdr:rowOff>133350</xdr:rowOff>
    </xdr:to>
    <xdr:sp macro="" textlink="">
      <xdr:nvSpPr>
        <xdr:cNvPr id="637" name="Text Box 12"/>
        <xdr:cNvSpPr txBox="1">
          <a:spLocks noChangeArrowheads="1"/>
        </xdr:cNvSpPr>
      </xdr:nvSpPr>
      <xdr:spPr bwMode="auto">
        <a:xfrm>
          <a:off x="4667250" y="17297400"/>
          <a:ext cx="85725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89</xdr:row>
      <xdr:rowOff>0</xdr:rowOff>
    </xdr:from>
    <xdr:to>
      <xdr:col>2</xdr:col>
      <xdr:colOff>85725</xdr:colOff>
      <xdr:row>90</xdr:row>
      <xdr:rowOff>133350</xdr:rowOff>
    </xdr:to>
    <xdr:sp macro="" textlink="">
      <xdr:nvSpPr>
        <xdr:cNvPr id="638" name="Text Box 14"/>
        <xdr:cNvSpPr txBox="1">
          <a:spLocks noChangeArrowheads="1"/>
        </xdr:cNvSpPr>
      </xdr:nvSpPr>
      <xdr:spPr bwMode="auto">
        <a:xfrm>
          <a:off x="4667250" y="17297400"/>
          <a:ext cx="85725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89</xdr:row>
      <xdr:rowOff>0</xdr:rowOff>
    </xdr:from>
    <xdr:to>
      <xdr:col>2</xdr:col>
      <xdr:colOff>85725</xdr:colOff>
      <xdr:row>90</xdr:row>
      <xdr:rowOff>133350</xdr:rowOff>
    </xdr:to>
    <xdr:sp macro="" textlink="">
      <xdr:nvSpPr>
        <xdr:cNvPr id="639" name="Text Box 16"/>
        <xdr:cNvSpPr txBox="1">
          <a:spLocks noChangeArrowheads="1"/>
        </xdr:cNvSpPr>
      </xdr:nvSpPr>
      <xdr:spPr bwMode="auto">
        <a:xfrm>
          <a:off x="4667250" y="17297400"/>
          <a:ext cx="85725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89</xdr:row>
      <xdr:rowOff>0</xdr:rowOff>
    </xdr:from>
    <xdr:to>
      <xdr:col>2</xdr:col>
      <xdr:colOff>85725</xdr:colOff>
      <xdr:row>90</xdr:row>
      <xdr:rowOff>133350</xdr:rowOff>
    </xdr:to>
    <xdr:sp macro="" textlink="">
      <xdr:nvSpPr>
        <xdr:cNvPr id="640" name="Text Box 18"/>
        <xdr:cNvSpPr txBox="1">
          <a:spLocks noChangeArrowheads="1"/>
        </xdr:cNvSpPr>
      </xdr:nvSpPr>
      <xdr:spPr bwMode="auto">
        <a:xfrm>
          <a:off x="4667250" y="17297400"/>
          <a:ext cx="85725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89</xdr:row>
      <xdr:rowOff>0</xdr:rowOff>
    </xdr:from>
    <xdr:to>
      <xdr:col>2</xdr:col>
      <xdr:colOff>85725</xdr:colOff>
      <xdr:row>90</xdr:row>
      <xdr:rowOff>133350</xdr:rowOff>
    </xdr:to>
    <xdr:sp macro="" textlink="">
      <xdr:nvSpPr>
        <xdr:cNvPr id="641" name="Text Box 20"/>
        <xdr:cNvSpPr txBox="1">
          <a:spLocks noChangeArrowheads="1"/>
        </xdr:cNvSpPr>
      </xdr:nvSpPr>
      <xdr:spPr bwMode="auto">
        <a:xfrm>
          <a:off x="4667250" y="17297400"/>
          <a:ext cx="85725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1990725</xdr:colOff>
      <xdr:row>89</xdr:row>
      <xdr:rowOff>0</xdr:rowOff>
    </xdr:from>
    <xdr:to>
      <xdr:col>1</xdr:col>
      <xdr:colOff>1990725</xdr:colOff>
      <xdr:row>90</xdr:row>
      <xdr:rowOff>123825</xdr:rowOff>
    </xdr:to>
    <xdr:sp macro="" textlink="">
      <xdr:nvSpPr>
        <xdr:cNvPr id="642" name="Text Box 4"/>
        <xdr:cNvSpPr txBox="1">
          <a:spLocks noChangeArrowheads="1"/>
        </xdr:cNvSpPr>
      </xdr:nvSpPr>
      <xdr:spPr bwMode="auto">
        <a:xfrm>
          <a:off x="2381250" y="17297400"/>
          <a:ext cx="0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1990725</xdr:colOff>
      <xdr:row>89</xdr:row>
      <xdr:rowOff>0</xdr:rowOff>
    </xdr:from>
    <xdr:to>
      <xdr:col>1</xdr:col>
      <xdr:colOff>1990725</xdr:colOff>
      <xdr:row>90</xdr:row>
      <xdr:rowOff>123825</xdr:rowOff>
    </xdr:to>
    <xdr:sp macro="" textlink="">
      <xdr:nvSpPr>
        <xdr:cNvPr id="643" name="Text Box 8"/>
        <xdr:cNvSpPr txBox="1">
          <a:spLocks noChangeArrowheads="1"/>
        </xdr:cNvSpPr>
      </xdr:nvSpPr>
      <xdr:spPr bwMode="auto">
        <a:xfrm>
          <a:off x="2381250" y="17297400"/>
          <a:ext cx="0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89</xdr:row>
      <xdr:rowOff>0</xdr:rowOff>
    </xdr:from>
    <xdr:to>
      <xdr:col>2</xdr:col>
      <xdr:colOff>85725</xdr:colOff>
      <xdr:row>90</xdr:row>
      <xdr:rowOff>123825</xdr:rowOff>
    </xdr:to>
    <xdr:sp macro="" textlink="">
      <xdr:nvSpPr>
        <xdr:cNvPr id="644" name="Text Box 14"/>
        <xdr:cNvSpPr txBox="1">
          <a:spLocks noChangeArrowheads="1"/>
        </xdr:cNvSpPr>
      </xdr:nvSpPr>
      <xdr:spPr bwMode="auto">
        <a:xfrm>
          <a:off x="4667250" y="17297400"/>
          <a:ext cx="8572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89</xdr:row>
      <xdr:rowOff>0</xdr:rowOff>
    </xdr:from>
    <xdr:to>
      <xdr:col>2</xdr:col>
      <xdr:colOff>85725</xdr:colOff>
      <xdr:row>90</xdr:row>
      <xdr:rowOff>123825</xdr:rowOff>
    </xdr:to>
    <xdr:sp macro="" textlink="">
      <xdr:nvSpPr>
        <xdr:cNvPr id="645" name="Text Box 18"/>
        <xdr:cNvSpPr txBox="1">
          <a:spLocks noChangeArrowheads="1"/>
        </xdr:cNvSpPr>
      </xdr:nvSpPr>
      <xdr:spPr bwMode="auto">
        <a:xfrm>
          <a:off x="4667250" y="17297400"/>
          <a:ext cx="8572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89</xdr:row>
      <xdr:rowOff>0</xdr:rowOff>
    </xdr:from>
    <xdr:to>
      <xdr:col>2</xdr:col>
      <xdr:colOff>85725</xdr:colOff>
      <xdr:row>90</xdr:row>
      <xdr:rowOff>123825</xdr:rowOff>
    </xdr:to>
    <xdr:sp macro="" textlink="">
      <xdr:nvSpPr>
        <xdr:cNvPr id="646" name="Text Box 14"/>
        <xdr:cNvSpPr txBox="1">
          <a:spLocks noChangeArrowheads="1"/>
        </xdr:cNvSpPr>
      </xdr:nvSpPr>
      <xdr:spPr bwMode="auto">
        <a:xfrm>
          <a:off x="4667250" y="17297400"/>
          <a:ext cx="8572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89</xdr:row>
      <xdr:rowOff>0</xdr:rowOff>
    </xdr:from>
    <xdr:to>
      <xdr:col>2</xdr:col>
      <xdr:colOff>85725</xdr:colOff>
      <xdr:row>90</xdr:row>
      <xdr:rowOff>123825</xdr:rowOff>
    </xdr:to>
    <xdr:sp macro="" textlink="">
      <xdr:nvSpPr>
        <xdr:cNvPr id="647" name="Text Box 18"/>
        <xdr:cNvSpPr txBox="1">
          <a:spLocks noChangeArrowheads="1"/>
        </xdr:cNvSpPr>
      </xdr:nvSpPr>
      <xdr:spPr bwMode="auto">
        <a:xfrm>
          <a:off x="4667250" y="17297400"/>
          <a:ext cx="8572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89</xdr:row>
      <xdr:rowOff>0</xdr:rowOff>
    </xdr:from>
    <xdr:to>
      <xdr:col>2</xdr:col>
      <xdr:colOff>85725</xdr:colOff>
      <xdr:row>90</xdr:row>
      <xdr:rowOff>123825</xdr:rowOff>
    </xdr:to>
    <xdr:sp macro="" textlink="">
      <xdr:nvSpPr>
        <xdr:cNvPr id="648" name="Text Box 14"/>
        <xdr:cNvSpPr txBox="1">
          <a:spLocks noChangeArrowheads="1"/>
        </xdr:cNvSpPr>
      </xdr:nvSpPr>
      <xdr:spPr bwMode="auto">
        <a:xfrm>
          <a:off x="4667250" y="17297400"/>
          <a:ext cx="8572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89</xdr:row>
      <xdr:rowOff>0</xdr:rowOff>
    </xdr:from>
    <xdr:to>
      <xdr:col>2</xdr:col>
      <xdr:colOff>85725</xdr:colOff>
      <xdr:row>90</xdr:row>
      <xdr:rowOff>123825</xdr:rowOff>
    </xdr:to>
    <xdr:sp macro="" textlink="">
      <xdr:nvSpPr>
        <xdr:cNvPr id="649" name="Text Box 14"/>
        <xdr:cNvSpPr txBox="1">
          <a:spLocks noChangeArrowheads="1"/>
        </xdr:cNvSpPr>
      </xdr:nvSpPr>
      <xdr:spPr bwMode="auto">
        <a:xfrm>
          <a:off x="4667250" y="17297400"/>
          <a:ext cx="8572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89</xdr:row>
      <xdr:rowOff>0</xdr:rowOff>
    </xdr:from>
    <xdr:to>
      <xdr:col>2</xdr:col>
      <xdr:colOff>85725</xdr:colOff>
      <xdr:row>90</xdr:row>
      <xdr:rowOff>123825</xdr:rowOff>
    </xdr:to>
    <xdr:sp macro="" textlink="">
      <xdr:nvSpPr>
        <xdr:cNvPr id="650" name="Text Box 18"/>
        <xdr:cNvSpPr txBox="1">
          <a:spLocks noChangeArrowheads="1"/>
        </xdr:cNvSpPr>
      </xdr:nvSpPr>
      <xdr:spPr bwMode="auto">
        <a:xfrm>
          <a:off x="4667250" y="17297400"/>
          <a:ext cx="8572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89</xdr:row>
      <xdr:rowOff>0</xdr:rowOff>
    </xdr:from>
    <xdr:to>
      <xdr:col>2</xdr:col>
      <xdr:colOff>85725</xdr:colOff>
      <xdr:row>90</xdr:row>
      <xdr:rowOff>123825</xdr:rowOff>
    </xdr:to>
    <xdr:sp macro="" textlink="">
      <xdr:nvSpPr>
        <xdr:cNvPr id="651" name="Text Box 14"/>
        <xdr:cNvSpPr txBox="1">
          <a:spLocks noChangeArrowheads="1"/>
        </xdr:cNvSpPr>
      </xdr:nvSpPr>
      <xdr:spPr bwMode="auto">
        <a:xfrm>
          <a:off x="4667250" y="17297400"/>
          <a:ext cx="8572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89</xdr:row>
      <xdr:rowOff>0</xdr:rowOff>
    </xdr:from>
    <xdr:to>
      <xdr:col>2</xdr:col>
      <xdr:colOff>85725</xdr:colOff>
      <xdr:row>90</xdr:row>
      <xdr:rowOff>123825</xdr:rowOff>
    </xdr:to>
    <xdr:sp macro="" textlink="">
      <xdr:nvSpPr>
        <xdr:cNvPr id="652" name="Text Box 18"/>
        <xdr:cNvSpPr txBox="1">
          <a:spLocks noChangeArrowheads="1"/>
        </xdr:cNvSpPr>
      </xdr:nvSpPr>
      <xdr:spPr bwMode="auto">
        <a:xfrm>
          <a:off x="4667250" y="17297400"/>
          <a:ext cx="8572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89</xdr:row>
      <xdr:rowOff>0</xdr:rowOff>
    </xdr:from>
    <xdr:to>
      <xdr:col>2</xdr:col>
      <xdr:colOff>85725</xdr:colOff>
      <xdr:row>90</xdr:row>
      <xdr:rowOff>123825</xdr:rowOff>
    </xdr:to>
    <xdr:sp macro="" textlink="">
      <xdr:nvSpPr>
        <xdr:cNvPr id="653" name="Text Box 14"/>
        <xdr:cNvSpPr txBox="1">
          <a:spLocks noChangeArrowheads="1"/>
        </xdr:cNvSpPr>
      </xdr:nvSpPr>
      <xdr:spPr bwMode="auto">
        <a:xfrm>
          <a:off x="4667250" y="17297400"/>
          <a:ext cx="8572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89</xdr:row>
      <xdr:rowOff>0</xdr:rowOff>
    </xdr:from>
    <xdr:to>
      <xdr:col>2</xdr:col>
      <xdr:colOff>85725</xdr:colOff>
      <xdr:row>90</xdr:row>
      <xdr:rowOff>123825</xdr:rowOff>
    </xdr:to>
    <xdr:sp macro="" textlink="">
      <xdr:nvSpPr>
        <xdr:cNvPr id="654" name="Text Box 18"/>
        <xdr:cNvSpPr txBox="1">
          <a:spLocks noChangeArrowheads="1"/>
        </xdr:cNvSpPr>
      </xdr:nvSpPr>
      <xdr:spPr bwMode="auto">
        <a:xfrm>
          <a:off x="4667250" y="17297400"/>
          <a:ext cx="8572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89</xdr:row>
      <xdr:rowOff>0</xdr:rowOff>
    </xdr:from>
    <xdr:to>
      <xdr:col>2</xdr:col>
      <xdr:colOff>85725</xdr:colOff>
      <xdr:row>90</xdr:row>
      <xdr:rowOff>123825</xdr:rowOff>
    </xdr:to>
    <xdr:sp macro="" textlink="">
      <xdr:nvSpPr>
        <xdr:cNvPr id="655" name="Text Box 14"/>
        <xdr:cNvSpPr txBox="1">
          <a:spLocks noChangeArrowheads="1"/>
        </xdr:cNvSpPr>
      </xdr:nvSpPr>
      <xdr:spPr bwMode="auto">
        <a:xfrm>
          <a:off x="4667250" y="17297400"/>
          <a:ext cx="8572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89</xdr:row>
      <xdr:rowOff>0</xdr:rowOff>
    </xdr:from>
    <xdr:to>
      <xdr:col>2</xdr:col>
      <xdr:colOff>85725</xdr:colOff>
      <xdr:row>90</xdr:row>
      <xdr:rowOff>123825</xdr:rowOff>
    </xdr:to>
    <xdr:sp macro="" textlink="">
      <xdr:nvSpPr>
        <xdr:cNvPr id="656" name="Text Box 18"/>
        <xdr:cNvSpPr txBox="1">
          <a:spLocks noChangeArrowheads="1"/>
        </xdr:cNvSpPr>
      </xdr:nvSpPr>
      <xdr:spPr bwMode="auto">
        <a:xfrm>
          <a:off x="4667250" y="17297400"/>
          <a:ext cx="8572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89</xdr:row>
      <xdr:rowOff>0</xdr:rowOff>
    </xdr:from>
    <xdr:to>
      <xdr:col>2</xdr:col>
      <xdr:colOff>85725</xdr:colOff>
      <xdr:row>90</xdr:row>
      <xdr:rowOff>123825</xdr:rowOff>
    </xdr:to>
    <xdr:sp macro="" textlink="">
      <xdr:nvSpPr>
        <xdr:cNvPr id="657" name="Text Box 14"/>
        <xdr:cNvSpPr txBox="1">
          <a:spLocks noChangeArrowheads="1"/>
        </xdr:cNvSpPr>
      </xdr:nvSpPr>
      <xdr:spPr bwMode="auto">
        <a:xfrm>
          <a:off x="4667250" y="17297400"/>
          <a:ext cx="8572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89</xdr:row>
      <xdr:rowOff>0</xdr:rowOff>
    </xdr:from>
    <xdr:to>
      <xdr:col>2</xdr:col>
      <xdr:colOff>85725</xdr:colOff>
      <xdr:row>90</xdr:row>
      <xdr:rowOff>123825</xdr:rowOff>
    </xdr:to>
    <xdr:sp macro="" textlink="">
      <xdr:nvSpPr>
        <xdr:cNvPr id="658" name="Text Box 18"/>
        <xdr:cNvSpPr txBox="1">
          <a:spLocks noChangeArrowheads="1"/>
        </xdr:cNvSpPr>
      </xdr:nvSpPr>
      <xdr:spPr bwMode="auto">
        <a:xfrm>
          <a:off x="4667250" y="17297400"/>
          <a:ext cx="8572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89</xdr:row>
      <xdr:rowOff>0</xdr:rowOff>
    </xdr:from>
    <xdr:to>
      <xdr:col>2</xdr:col>
      <xdr:colOff>85725</xdr:colOff>
      <xdr:row>90</xdr:row>
      <xdr:rowOff>123825</xdr:rowOff>
    </xdr:to>
    <xdr:sp macro="" textlink="">
      <xdr:nvSpPr>
        <xdr:cNvPr id="659" name="Text Box 16"/>
        <xdr:cNvSpPr txBox="1">
          <a:spLocks noChangeArrowheads="1"/>
        </xdr:cNvSpPr>
      </xdr:nvSpPr>
      <xdr:spPr bwMode="auto">
        <a:xfrm>
          <a:off x="4667250" y="17297400"/>
          <a:ext cx="8572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89</xdr:row>
      <xdr:rowOff>0</xdr:rowOff>
    </xdr:from>
    <xdr:to>
      <xdr:col>2</xdr:col>
      <xdr:colOff>85725</xdr:colOff>
      <xdr:row>90</xdr:row>
      <xdr:rowOff>142875</xdr:rowOff>
    </xdr:to>
    <xdr:sp macro="" textlink="">
      <xdr:nvSpPr>
        <xdr:cNvPr id="660" name="Text Box 14"/>
        <xdr:cNvSpPr txBox="1">
          <a:spLocks noChangeArrowheads="1"/>
        </xdr:cNvSpPr>
      </xdr:nvSpPr>
      <xdr:spPr bwMode="auto">
        <a:xfrm>
          <a:off x="4667250" y="17297400"/>
          <a:ext cx="85725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89</xdr:row>
      <xdr:rowOff>0</xdr:rowOff>
    </xdr:from>
    <xdr:to>
      <xdr:col>2</xdr:col>
      <xdr:colOff>85725</xdr:colOff>
      <xdr:row>90</xdr:row>
      <xdr:rowOff>142875</xdr:rowOff>
    </xdr:to>
    <xdr:sp macro="" textlink="">
      <xdr:nvSpPr>
        <xdr:cNvPr id="661" name="Text Box 18"/>
        <xdr:cNvSpPr txBox="1">
          <a:spLocks noChangeArrowheads="1"/>
        </xdr:cNvSpPr>
      </xdr:nvSpPr>
      <xdr:spPr bwMode="auto">
        <a:xfrm>
          <a:off x="4667250" y="17297400"/>
          <a:ext cx="85725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89</xdr:row>
      <xdr:rowOff>0</xdr:rowOff>
    </xdr:from>
    <xdr:to>
      <xdr:col>2</xdr:col>
      <xdr:colOff>85725</xdr:colOff>
      <xdr:row>90</xdr:row>
      <xdr:rowOff>142875</xdr:rowOff>
    </xdr:to>
    <xdr:sp macro="" textlink="">
      <xdr:nvSpPr>
        <xdr:cNvPr id="662" name="Text Box 14"/>
        <xdr:cNvSpPr txBox="1">
          <a:spLocks noChangeArrowheads="1"/>
        </xdr:cNvSpPr>
      </xdr:nvSpPr>
      <xdr:spPr bwMode="auto">
        <a:xfrm>
          <a:off x="4667250" y="17297400"/>
          <a:ext cx="85725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89</xdr:row>
      <xdr:rowOff>0</xdr:rowOff>
    </xdr:from>
    <xdr:to>
      <xdr:col>2</xdr:col>
      <xdr:colOff>85725</xdr:colOff>
      <xdr:row>90</xdr:row>
      <xdr:rowOff>142875</xdr:rowOff>
    </xdr:to>
    <xdr:sp macro="" textlink="">
      <xdr:nvSpPr>
        <xdr:cNvPr id="663" name="Text Box 18"/>
        <xdr:cNvSpPr txBox="1">
          <a:spLocks noChangeArrowheads="1"/>
        </xdr:cNvSpPr>
      </xdr:nvSpPr>
      <xdr:spPr bwMode="auto">
        <a:xfrm>
          <a:off x="4667250" y="17297400"/>
          <a:ext cx="85725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89</xdr:row>
      <xdr:rowOff>0</xdr:rowOff>
    </xdr:from>
    <xdr:to>
      <xdr:col>2</xdr:col>
      <xdr:colOff>85725</xdr:colOff>
      <xdr:row>90</xdr:row>
      <xdr:rowOff>142875</xdr:rowOff>
    </xdr:to>
    <xdr:sp macro="" textlink="">
      <xdr:nvSpPr>
        <xdr:cNvPr id="664" name="Text Box 14"/>
        <xdr:cNvSpPr txBox="1">
          <a:spLocks noChangeArrowheads="1"/>
        </xdr:cNvSpPr>
      </xdr:nvSpPr>
      <xdr:spPr bwMode="auto">
        <a:xfrm>
          <a:off x="4667250" y="17297400"/>
          <a:ext cx="85725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89</xdr:row>
      <xdr:rowOff>0</xdr:rowOff>
    </xdr:from>
    <xdr:to>
      <xdr:col>2</xdr:col>
      <xdr:colOff>85725</xdr:colOff>
      <xdr:row>90</xdr:row>
      <xdr:rowOff>142875</xdr:rowOff>
    </xdr:to>
    <xdr:sp macro="" textlink="">
      <xdr:nvSpPr>
        <xdr:cNvPr id="665" name="Text Box 18"/>
        <xdr:cNvSpPr txBox="1">
          <a:spLocks noChangeArrowheads="1"/>
        </xdr:cNvSpPr>
      </xdr:nvSpPr>
      <xdr:spPr bwMode="auto">
        <a:xfrm>
          <a:off x="4667250" y="17297400"/>
          <a:ext cx="85725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89</xdr:row>
      <xdr:rowOff>0</xdr:rowOff>
    </xdr:from>
    <xdr:to>
      <xdr:col>2</xdr:col>
      <xdr:colOff>85725</xdr:colOff>
      <xdr:row>90</xdr:row>
      <xdr:rowOff>142875</xdr:rowOff>
    </xdr:to>
    <xdr:sp macro="" textlink="">
      <xdr:nvSpPr>
        <xdr:cNvPr id="666" name="Text Box 14"/>
        <xdr:cNvSpPr txBox="1">
          <a:spLocks noChangeArrowheads="1"/>
        </xdr:cNvSpPr>
      </xdr:nvSpPr>
      <xdr:spPr bwMode="auto">
        <a:xfrm>
          <a:off x="4667250" y="17297400"/>
          <a:ext cx="85725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89</xdr:row>
      <xdr:rowOff>0</xdr:rowOff>
    </xdr:from>
    <xdr:to>
      <xdr:col>2</xdr:col>
      <xdr:colOff>85725</xdr:colOff>
      <xdr:row>90</xdr:row>
      <xdr:rowOff>142875</xdr:rowOff>
    </xdr:to>
    <xdr:sp macro="" textlink="">
      <xdr:nvSpPr>
        <xdr:cNvPr id="667" name="Text Box 18"/>
        <xdr:cNvSpPr txBox="1">
          <a:spLocks noChangeArrowheads="1"/>
        </xdr:cNvSpPr>
      </xdr:nvSpPr>
      <xdr:spPr bwMode="auto">
        <a:xfrm>
          <a:off x="4667250" y="17297400"/>
          <a:ext cx="85725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89</xdr:row>
      <xdr:rowOff>0</xdr:rowOff>
    </xdr:from>
    <xdr:to>
      <xdr:col>2</xdr:col>
      <xdr:colOff>85725</xdr:colOff>
      <xdr:row>90</xdr:row>
      <xdr:rowOff>142875</xdr:rowOff>
    </xdr:to>
    <xdr:sp macro="" textlink="">
      <xdr:nvSpPr>
        <xdr:cNvPr id="668" name="Text Box 14"/>
        <xdr:cNvSpPr txBox="1">
          <a:spLocks noChangeArrowheads="1"/>
        </xdr:cNvSpPr>
      </xdr:nvSpPr>
      <xdr:spPr bwMode="auto">
        <a:xfrm>
          <a:off x="4667250" y="17297400"/>
          <a:ext cx="85725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89</xdr:row>
      <xdr:rowOff>0</xdr:rowOff>
    </xdr:from>
    <xdr:to>
      <xdr:col>2</xdr:col>
      <xdr:colOff>85725</xdr:colOff>
      <xdr:row>90</xdr:row>
      <xdr:rowOff>142875</xdr:rowOff>
    </xdr:to>
    <xdr:sp macro="" textlink="">
      <xdr:nvSpPr>
        <xdr:cNvPr id="669" name="Text Box 18"/>
        <xdr:cNvSpPr txBox="1">
          <a:spLocks noChangeArrowheads="1"/>
        </xdr:cNvSpPr>
      </xdr:nvSpPr>
      <xdr:spPr bwMode="auto">
        <a:xfrm>
          <a:off x="4667250" y="17297400"/>
          <a:ext cx="85725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89</xdr:row>
      <xdr:rowOff>0</xdr:rowOff>
    </xdr:from>
    <xdr:to>
      <xdr:col>2</xdr:col>
      <xdr:colOff>85725</xdr:colOff>
      <xdr:row>90</xdr:row>
      <xdr:rowOff>142875</xdr:rowOff>
    </xdr:to>
    <xdr:sp macro="" textlink="">
      <xdr:nvSpPr>
        <xdr:cNvPr id="670" name="Text Box 14"/>
        <xdr:cNvSpPr txBox="1">
          <a:spLocks noChangeArrowheads="1"/>
        </xdr:cNvSpPr>
      </xdr:nvSpPr>
      <xdr:spPr bwMode="auto">
        <a:xfrm>
          <a:off x="4667250" y="17297400"/>
          <a:ext cx="85725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89</xdr:row>
      <xdr:rowOff>0</xdr:rowOff>
    </xdr:from>
    <xdr:to>
      <xdr:col>2</xdr:col>
      <xdr:colOff>85725</xdr:colOff>
      <xdr:row>90</xdr:row>
      <xdr:rowOff>142875</xdr:rowOff>
    </xdr:to>
    <xdr:sp macro="" textlink="">
      <xdr:nvSpPr>
        <xdr:cNvPr id="671" name="Text Box 18"/>
        <xdr:cNvSpPr txBox="1">
          <a:spLocks noChangeArrowheads="1"/>
        </xdr:cNvSpPr>
      </xdr:nvSpPr>
      <xdr:spPr bwMode="auto">
        <a:xfrm>
          <a:off x="4667250" y="17297400"/>
          <a:ext cx="85725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89</xdr:row>
      <xdr:rowOff>0</xdr:rowOff>
    </xdr:from>
    <xdr:to>
      <xdr:col>2</xdr:col>
      <xdr:colOff>85725</xdr:colOff>
      <xdr:row>90</xdr:row>
      <xdr:rowOff>142875</xdr:rowOff>
    </xdr:to>
    <xdr:sp macro="" textlink="">
      <xdr:nvSpPr>
        <xdr:cNvPr id="672" name="Text Box 14"/>
        <xdr:cNvSpPr txBox="1">
          <a:spLocks noChangeArrowheads="1"/>
        </xdr:cNvSpPr>
      </xdr:nvSpPr>
      <xdr:spPr bwMode="auto">
        <a:xfrm>
          <a:off x="4667250" y="17297400"/>
          <a:ext cx="85725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89</xdr:row>
      <xdr:rowOff>0</xdr:rowOff>
    </xdr:from>
    <xdr:to>
      <xdr:col>2</xdr:col>
      <xdr:colOff>85725</xdr:colOff>
      <xdr:row>90</xdr:row>
      <xdr:rowOff>142875</xdr:rowOff>
    </xdr:to>
    <xdr:sp macro="" textlink="">
      <xdr:nvSpPr>
        <xdr:cNvPr id="673" name="Text Box 18"/>
        <xdr:cNvSpPr txBox="1">
          <a:spLocks noChangeArrowheads="1"/>
        </xdr:cNvSpPr>
      </xdr:nvSpPr>
      <xdr:spPr bwMode="auto">
        <a:xfrm>
          <a:off x="4667250" y="17297400"/>
          <a:ext cx="85725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89</xdr:row>
      <xdr:rowOff>0</xdr:rowOff>
    </xdr:from>
    <xdr:to>
      <xdr:col>2</xdr:col>
      <xdr:colOff>85725</xdr:colOff>
      <xdr:row>90</xdr:row>
      <xdr:rowOff>152400</xdr:rowOff>
    </xdr:to>
    <xdr:sp macro="" textlink="">
      <xdr:nvSpPr>
        <xdr:cNvPr id="674" name="Text Box 14"/>
        <xdr:cNvSpPr txBox="1">
          <a:spLocks noChangeArrowheads="1"/>
        </xdr:cNvSpPr>
      </xdr:nvSpPr>
      <xdr:spPr bwMode="auto">
        <a:xfrm>
          <a:off x="4667250" y="17297400"/>
          <a:ext cx="85725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89</xdr:row>
      <xdr:rowOff>0</xdr:rowOff>
    </xdr:from>
    <xdr:to>
      <xdr:col>2</xdr:col>
      <xdr:colOff>85725</xdr:colOff>
      <xdr:row>90</xdr:row>
      <xdr:rowOff>152400</xdr:rowOff>
    </xdr:to>
    <xdr:sp macro="" textlink="">
      <xdr:nvSpPr>
        <xdr:cNvPr id="675" name="Text Box 18"/>
        <xdr:cNvSpPr txBox="1">
          <a:spLocks noChangeArrowheads="1"/>
        </xdr:cNvSpPr>
      </xdr:nvSpPr>
      <xdr:spPr bwMode="auto">
        <a:xfrm>
          <a:off x="4667250" y="17297400"/>
          <a:ext cx="85725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89</xdr:row>
      <xdr:rowOff>0</xdr:rowOff>
    </xdr:from>
    <xdr:to>
      <xdr:col>2</xdr:col>
      <xdr:colOff>85725</xdr:colOff>
      <xdr:row>90</xdr:row>
      <xdr:rowOff>133350</xdr:rowOff>
    </xdr:to>
    <xdr:sp macro="" textlink="">
      <xdr:nvSpPr>
        <xdr:cNvPr id="676" name="Text Box 14"/>
        <xdr:cNvSpPr txBox="1">
          <a:spLocks noChangeArrowheads="1"/>
        </xdr:cNvSpPr>
      </xdr:nvSpPr>
      <xdr:spPr bwMode="auto">
        <a:xfrm>
          <a:off x="4667250" y="17297400"/>
          <a:ext cx="85725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89</xdr:row>
      <xdr:rowOff>0</xdr:rowOff>
    </xdr:from>
    <xdr:to>
      <xdr:col>2</xdr:col>
      <xdr:colOff>85725</xdr:colOff>
      <xdr:row>90</xdr:row>
      <xdr:rowOff>133350</xdr:rowOff>
    </xdr:to>
    <xdr:sp macro="" textlink="">
      <xdr:nvSpPr>
        <xdr:cNvPr id="677" name="Text Box 18"/>
        <xdr:cNvSpPr txBox="1">
          <a:spLocks noChangeArrowheads="1"/>
        </xdr:cNvSpPr>
      </xdr:nvSpPr>
      <xdr:spPr bwMode="auto">
        <a:xfrm>
          <a:off x="4667250" y="17297400"/>
          <a:ext cx="85725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89</xdr:row>
      <xdr:rowOff>0</xdr:rowOff>
    </xdr:from>
    <xdr:to>
      <xdr:col>2</xdr:col>
      <xdr:colOff>85725</xdr:colOff>
      <xdr:row>90</xdr:row>
      <xdr:rowOff>142875</xdr:rowOff>
    </xdr:to>
    <xdr:sp macro="" textlink="">
      <xdr:nvSpPr>
        <xdr:cNvPr id="678" name="Text Box 14"/>
        <xdr:cNvSpPr txBox="1">
          <a:spLocks noChangeArrowheads="1"/>
        </xdr:cNvSpPr>
      </xdr:nvSpPr>
      <xdr:spPr bwMode="auto">
        <a:xfrm>
          <a:off x="4667250" y="17297400"/>
          <a:ext cx="85725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89</xdr:row>
      <xdr:rowOff>0</xdr:rowOff>
    </xdr:from>
    <xdr:to>
      <xdr:col>2</xdr:col>
      <xdr:colOff>85725</xdr:colOff>
      <xdr:row>90</xdr:row>
      <xdr:rowOff>142875</xdr:rowOff>
    </xdr:to>
    <xdr:sp macro="" textlink="">
      <xdr:nvSpPr>
        <xdr:cNvPr id="679" name="Text Box 18"/>
        <xdr:cNvSpPr txBox="1">
          <a:spLocks noChangeArrowheads="1"/>
        </xdr:cNvSpPr>
      </xdr:nvSpPr>
      <xdr:spPr bwMode="auto">
        <a:xfrm>
          <a:off x="4667250" y="17297400"/>
          <a:ext cx="85725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89</xdr:row>
      <xdr:rowOff>0</xdr:rowOff>
    </xdr:from>
    <xdr:to>
      <xdr:col>2</xdr:col>
      <xdr:colOff>85725</xdr:colOff>
      <xdr:row>90</xdr:row>
      <xdr:rowOff>95250</xdr:rowOff>
    </xdr:to>
    <xdr:sp macro="" textlink="">
      <xdr:nvSpPr>
        <xdr:cNvPr id="680" name="Text Box 14"/>
        <xdr:cNvSpPr txBox="1">
          <a:spLocks noChangeArrowheads="1"/>
        </xdr:cNvSpPr>
      </xdr:nvSpPr>
      <xdr:spPr bwMode="auto">
        <a:xfrm>
          <a:off x="4667250" y="17297400"/>
          <a:ext cx="85725" cy="285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89</xdr:row>
      <xdr:rowOff>0</xdr:rowOff>
    </xdr:from>
    <xdr:to>
      <xdr:col>2</xdr:col>
      <xdr:colOff>85725</xdr:colOff>
      <xdr:row>90</xdr:row>
      <xdr:rowOff>95250</xdr:rowOff>
    </xdr:to>
    <xdr:sp macro="" textlink="">
      <xdr:nvSpPr>
        <xdr:cNvPr id="681" name="Text Box 18"/>
        <xdr:cNvSpPr txBox="1">
          <a:spLocks noChangeArrowheads="1"/>
        </xdr:cNvSpPr>
      </xdr:nvSpPr>
      <xdr:spPr bwMode="auto">
        <a:xfrm>
          <a:off x="4667250" y="17297400"/>
          <a:ext cx="85725" cy="285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89</xdr:row>
      <xdr:rowOff>0</xdr:rowOff>
    </xdr:from>
    <xdr:to>
      <xdr:col>2</xdr:col>
      <xdr:colOff>85725</xdr:colOff>
      <xdr:row>90</xdr:row>
      <xdr:rowOff>114300</xdr:rowOff>
    </xdr:to>
    <xdr:sp macro="" textlink="">
      <xdr:nvSpPr>
        <xdr:cNvPr id="682" name="Text Box 16"/>
        <xdr:cNvSpPr txBox="1">
          <a:spLocks noChangeArrowheads="1"/>
        </xdr:cNvSpPr>
      </xdr:nvSpPr>
      <xdr:spPr bwMode="auto">
        <a:xfrm>
          <a:off x="4667250" y="17297400"/>
          <a:ext cx="85725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89</xdr:row>
      <xdr:rowOff>0</xdr:rowOff>
    </xdr:from>
    <xdr:to>
      <xdr:col>2</xdr:col>
      <xdr:colOff>85725</xdr:colOff>
      <xdr:row>90</xdr:row>
      <xdr:rowOff>131885</xdr:rowOff>
    </xdr:to>
    <xdr:sp macro="" textlink="">
      <xdr:nvSpPr>
        <xdr:cNvPr id="683" name="Text Box 14"/>
        <xdr:cNvSpPr txBox="1">
          <a:spLocks noChangeArrowheads="1"/>
        </xdr:cNvSpPr>
      </xdr:nvSpPr>
      <xdr:spPr bwMode="auto">
        <a:xfrm>
          <a:off x="4667250" y="17297400"/>
          <a:ext cx="85725" cy="3223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89</xdr:row>
      <xdr:rowOff>0</xdr:rowOff>
    </xdr:from>
    <xdr:to>
      <xdr:col>2</xdr:col>
      <xdr:colOff>85725</xdr:colOff>
      <xdr:row>90</xdr:row>
      <xdr:rowOff>131885</xdr:rowOff>
    </xdr:to>
    <xdr:sp macro="" textlink="">
      <xdr:nvSpPr>
        <xdr:cNvPr id="684" name="Text Box 18"/>
        <xdr:cNvSpPr txBox="1">
          <a:spLocks noChangeArrowheads="1"/>
        </xdr:cNvSpPr>
      </xdr:nvSpPr>
      <xdr:spPr bwMode="auto">
        <a:xfrm>
          <a:off x="4667250" y="17297400"/>
          <a:ext cx="85725" cy="3223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1990725</xdr:colOff>
      <xdr:row>89</xdr:row>
      <xdr:rowOff>0</xdr:rowOff>
    </xdr:from>
    <xdr:to>
      <xdr:col>1</xdr:col>
      <xdr:colOff>1990725</xdr:colOff>
      <xdr:row>90</xdr:row>
      <xdr:rowOff>123825</xdr:rowOff>
    </xdr:to>
    <xdr:sp macro="" textlink="">
      <xdr:nvSpPr>
        <xdr:cNvPr id="685" name="Text Box 4"/>
        <xdr:cNvSpPr txBox="1">
          <a:spLocks noChangeArrowheads="1"/>
        </xdr:cNvSpPr>
      </xdr:nvSpPr>
      <xdr:spPr bwMode="auto">
        <a:xfrm>
          <a:off x="2381250" y="17297400"/>
          <a:ext cx="0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1990725</xdr:colOff>
      <xdr:row>89</xdr:row>
      <xdr:rowOff>0</xdr:rowOff>
    </xdr:from>
    <xdr:to>
      <xdr:col>1</xdr:col>
      <xdr:colOff>1990725</xdr:colOff>
      <xdr:row>90</xdr:row>
      <xdr:rowOff>123825</xdr:rowOff>
    </xdr:to>
    <xdr:sp macro="" textlink="">
      <xdr:nvSpPr>
        <xdr:cNvPr id="686" name="Text Box 8"/>
        <xdr:cNvSpPr txBox="1">
          <a:spLocks noChangeArrowheads="1"/>
        </xdr:cNvSpPr>
      </xdr:nvSpPr>
      <xdr:spPr bwMode="auto">
        <a:xfrm>
          <a:off x="2381250" y="17297400"/>
          <a:ext cx="0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89</xdr:row>
      <xdr:rowOff>0</xdr:rowOff>
    </xdr:from>
    <xdr:to>
      <xdr:col>2</xdr:col>
      <xdr:colOff>85725</xdr:colOff>
      <xdr:row>90</xdr:row>
      <xdr:rowOff>123825</xdr:rowOff>
    </xdr:to>
    <xdr:sp macro="" textlink="">
      <xdr:nvSpPr>
        <xdr:cNvPr id="687" name="Text Box 14"/>
        <xdr:cNvSpPr txBox="1">
          <a:spLocks noChangeArrowheads="1"/>
        </xdr:cNvSpPr>
      </xdr:nvSpPr>
      <xdr:spPr bwMode="auto">
        <a:xfrm>
          <a:off x="4667250" y="17297400"/>
          <a:ext cx="8572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89</xdr:row>
      <xdr:rowOff>0</xdr:rowOff>
    </xdr:from>
    <xdr:to>
      <xdr:col>2</xdr:col>
      <xdr:colOff>85725</xdr:colOff>
      <xdr:row>90</xdr:row>
      <xdr:rowOff>123825</xdr:rowOff>
    </xdr:to>
    <xdr:sp macro="" textlink="">
      <xdr:nvSpPr>
        <xdr:cNvPr id="688" name="Text Box 18"/>
        <xdr:cNvSpPr txBox="1">
          <a:spLocks noChangeArrowheads="1"/>
        </xdr:cNvSpPr>
      </xdr:nvSpPr>
      <xdr:spPr bwMode="auto">
        <a:xfrm>
          <a:off x="4667250" y="17297400"/>
          <a:ext cx="8572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89</xdr:row>
      <xdr:rowOff>0</xdr:rowOff>
    </xdr:from>
    <xdr:to>
      <xdr:col>2</xdr:col>
      <xdr:colOff>85725</xdr:colOff>
      <xdr:row>90</xdr:row>
      <xdr:rowOff>123825</xdr:rowOff>
    </xdr:to>
    <xdr:sp macro="" textlink="">
      <xdr:nvSpPr>
        <xdr:cNvPr id="689" name="Text Box 14"/>
        <xdr:cNvSpPr txBox="1">
          <a:spLocks noChangeArrowheads="1"/>
        </xdr:cNvSpPr>
      </xdr:nvSpPr>
      <xdr:spPr bwMode="auto">
        <a:xfrm>
          <a:off x="4667250" y="17297400"/>
          <a:ext cx="8572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89</xdr:row>
      <xdr:rowOff>0</xdr:rowOff>
    </xdr:from>
    <xdr:to>
      <xdr:col>2</xdr:col>
      <xdr:colOff>85725</xdr:colOff>
      <xdr:row>90</xdr:row>
      <xdr:rowOff>123825</xdr:rowOff>
    </xdr:to>
    <xdr:sp macro="" textlink="">
      <xdr:nvSpPr>
        <xdr:cNvPr id="690" name="Text Box 18"/>
        <xdr:cNvSpPr txBox="1">
          <a:spLocks noChangeArrowheads="1"/>
        </xdr:cNvSpPr>
      </xdr:nvSpPr>
      <xdr:spPr bwMode="auto">
        <a:xfrm>
          <a:off x="4667250" y="17297400"/>
          <a:ext cx="8572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89</xdr:row>
      <xdr:rowOff>0</xdr:rowOff>
    </xdr:from>
    <xdr:to>
      <xdr:col>2</xdr:col>
      <xdr:colOff>85725</xdr:colOff>
      <xdr:row>90</xdr:row>
      <xdr:rowOff>123825</xdr:rowOff>
    </xdr:to>
    <xdr:sp macro="" textlink="">
      <xdr:nvSpPr>
        <xdr:cNvPr id="691" name="Text Box 14"/>
        <xdr:cNvSpPr txBox="1">
          <a:spLocks noChangeArrowheads="1"/>
        </xdr:cNvSpPr>
      </xdr:nvSpPr>
      <xdr:spPr bwMode="auto">
        <a:xfrm>
          <a:off x="4667250" y="17297400"/>
          <a:ext cx="8572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89</xdr:row>
      <xdr:rowOff>0</xdr:rowOff>
    </xdr:from>
    <xdr:to>
      <xdr:col>2</xdr:col>
      <xdr:colOff>85725</xdr:colOff>
      <xdr:row>90</xdr:row>
      <xdr:rowOff>123825</xdr:rowOff>
    </xdr:to>
    <xdr:sp macro="" textlink="">
      <xdr:nvSpPr>
        <xdr:cNvPr id="692" name="Text Box 18"/>
        <xdr:cNvSpPr txBox="1">
          <a:spLocks noChangeArrowheads="1"/>
        </xdr:cNvSpPr>
      </xdr:nvSpPr>
      <xdr:spPr bwMode="auto">
        <a:xfrm>
          <a:off x="4667250" y="17297400"/>
          <a:ext cx="8572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89</xdr:row>
      <xdr:rowOff>0</xdr:rowOff>
    </xdr:from>
    <xdr:to>
      <xdr:col>2</xdr:col>
      <xdr:colOff>85725</xdr:colOff>
      <xdr:row>90</xdr:row>
      <xdr:rowOff>123825</xdr:rowOff>
    </xdr:to>
    <xdr:sp macro="" textlink="">
      <xdr:nvSpPr>
        <xdr:cNvPr id="693" name="Text Box 14"/>
        <xdr:cNvSpPr txBox="1">
          <a:spLocks noChangeArrowheads="1"/>
        </xdr:cNvSpPr>
      </xdr:nvSpPr>
      <xdr:spPr bwMode="auto">
        <a:xfrm>
          <a:off x="4667250" y="17297400"/>
          <a:ext cx="8572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89</xdr:row>
      <xdr:rowOff>0</xdr:rowOff>
    </xdr:from>
    <xdr:to>
      <xdr:col>2</xdr:col>
      <xdr:colOff>85725</xdr:colOff>
      <xdr:row>90</xdr:row>
      <xdr:rowOff>123825</xdr:rowOff>
    </xdr:to>
    <xdr:sp macro="" textlink="">
      <xdr:nvSpPr>
        <xdr:cNvPr id="694" name="Text Box 18"/>
        <xdr:cNvSpPr txBox="1">
          <a:spLocks noChangeArrowheads="1"/>
        </xdr:cNvSpPr>
      </xdr:nvSpPr>
      <xdr:spPr bwMode="auto">
        <a:xfrm>
          <a:off x="4667250" y="17297400"/>
          <a:ext cx="8572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89</xdr:row>
      <xdr:rowOff>0</xdr:rowOff>
    </xdr:from>
    <xdr:to>
      <xdr:col>2</xdr:col>
      <xdr:colOff>85725</xdr:colOff>
      <xdr:row>90</xdr:row>
      <xdr:rowOff>123825</xdr:rowOff>
    </xdr:to>
    <xdr:sp macro="" textlink="">
      <xdr:nvSpPr>
        <xdr:cNvPr id="695" name="Text Box 14"/>
        <xdr:cNvSpPr txBox="1">
          <a:spLocks noChangeArrowheads="1"/>
        </xdr:cNvSpPr>
      </xdr:nvSpPr>
      <xdr:spPr bwMode="auto">
        <a:xfrm>
          <a:off x="4667250" y="17297400"/>
          <a:ext cx="8572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89</xdr:row>
      <xdr:rowOff>0</xdr:rowOff>
    </xdr:from>
    <xdr:to>
      <xdr:col>2</xdr:col>
      <xdr:colOff>85725</xdr:colOff>
      <xdr:row>90</xdr:row>
      <xdr:rowOff>123825</xdr:rowOff>
    </xdr:to>
    <xdr:sp macro="" textlink="">
      <xdr:nvSpPr>
        <xdr:cNvPr id="696" name="Text Box 18"/>
        <xdr:cNvSpPr txBox="1">
          <a:spLocks noChangeArrowheads="1"/>
        </xdr:cNvSpPr>
      </xdr:nvSpPr>
      <xdr:spPr bwMode="auto">
        <a:xfrm>
          <a:off x="4667250" y="17297400"/>
          <a:ext cx="8572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89</xdr:row>
      <xdr:rowOff>0</xdr:rowOff>
    </xdr:from>
    <xdr:to>
      <xdr:col>2</xdr:col>
      <xdr:colOff>85725</xdr:colOff>
      <xdr:row>90</xdr:row>
      <xdr:rowOff>123825</xdr:rowOff>
    </xdr:to>
    <xdr:sp macro="" textlink="">
      <xdr:nvSpPr>
        <xdr:cNvPr id="697" name="Text Box 14"/>
        <xdr:cNvSpPr txBox="1">
          <a:spLocks noChangeArrowheads="1"/>
        </xdr:cNvSpPr>
      </xdr:nvSpPr>
      <xdr:spPr bwMode="auto">
        <a:xfrm>
          <a:off x="4667250" y="17297400"/>
          <a:ext cx="8572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89</xdr:row>
      <xdr:rowOff>0</xdr:rowOff>
    </xdr:from>
    <xdr:to>
      <xdr:col>2</xdr:col>
      <xdr:colOff>85725</xdr:colOff>
      <xdr:row>90</xdr:row>
      <xdr:rowOff>123825</xdr:rowOff>
    </xdr:to>
    <xdr:sp macro="" textlink="">
      <xdr:nvSpPr>
        <xdr:cNvPr id="698" name="Text Box 18"/>
        <xdr:cNvSpPr txBox="1">
          <a:spLocks noChangeArrowheads="1"/>
        </xdr:cNvSpPr>
      </xdr:nvSpPr>
      <xdr:spPr bwMode="auto">
        <a:xfrm>
          <a:off x="4667250" y="17297400"/>
          <a:ext cx="8572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89</xdr:row>
      <xdr:rowOff>0</xdr:rowOff>
    </xdr:from>
    <xdr:to>
      <xdr:col>2</xdr:col>
      <xdr:colOff>85725</xdr:colOff>
      <xdr:row>90</xdr:row>
      <xdr:rowOff>123825</xdr:rowOff>
    </xdr:to>
    <xdr:sp macro="" textlink="">
      <xdr:nvSpPr>
        <xdr:cNvPr id="699" name="Text Box 14"/>
        <xdr:cNvSpPr txBox="1">
          <a:spLocks noChangeArrowheads="1"/>
        </xdr:cNvSpPr>
      </xdr:nvSpPr>
      <xdr:spPr bwMode="auto">
        <a:xfrm>
          <a:off x="4667250" y="17297400"/>
          <a:ext cx="8572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89</xdr:row>
      <xdr:rowOff>0</xdr:rowOff>
    </xdr:from>
    <xdr:to>
      <xdr:col>2</xdr:col>
      <xdr:colOff>85725</xdr:colOff>
      <xdr:row>90</xdr:row>
      <xdr:rowOff>123825</xdr:rowOff>
    </xdr:to>
    <xdr:sp macro="" textlink="">
      <xdr:nvSpPr>
        <xdr:cNvPr id="700" name="Text Box 18"/>
        <xdr:cNvSpPr txBox="1">
          <a:spLocks noChangeArrowheads="1"/>
        </xdr:cNvSpPr>
      </xdr:nvSpPr>
      <xdr:spPr bwMode="auto">
        <a:xfrm>
          <a:off x="4667250" y="17297400"/>
          <a:ext cx="8572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89</xdr:row>
      <xdr:rowOff>0</xdr:rowOff>
    </xdr:from>
    <xdr:to>
      <xdr:col>2</xdr:col>
      <xdr:colOff>85725</xdr:colOff>
      <xdr:row>90</xdr:row>
      <xdr:rowOff>123825</xdr:rowOff>
    </xdr:to>
    <xdr:sp macro="" textlink="">
      <xdr:nvSpPr>
        <xdr:cNvPr id="701" name="Text Box 14"/>
        <xdr:cNvSpPr txBox="1">
          <a:spLocks noChangeArrowheads="1"/>
        </xdr:cNvSpPr>
      </xdr:nvSpPr>
      <xdr:spPr bwMode="auto">
        <a:xfrm>
          <a:off x="4667250" y="17297400"/>
          <a:ext cx="8572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89</xdr:row>
      <xdr:rowOff>0</xdr:rowOff>
    </xdr:from>
    <xdr:to>
      <xdr:col>2</xdr:col>
      <xdr:colOff>85725</xdr:colOff>
      <xdr:row>90</xdr:row>
      <xdr:rowOff>123825</xdr:rowOff>
    </xdr:to>
    <xdr:sp macro="" textlink="">
      <xdr:nvSpPr>
        <xdr:cNvPr id="702" name="Text Box 18"/>
        <xdr:cNvSpPr txBox="1">
          <a:spLocks noChangeArrowheads="1"/>
        </xdr:cNvSpPr>
      </xdr:nvSpPr>
      <xdr:spPr bwMode="auto">
        <a:xfrm>
          <a:off x="4667250" y="17297400"/>
          <a:ext cx="8572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89</xdr:row>
      <xdr:rowOff>0</xdr:rowOff>
    </xdr:from>
    <xdr:to>
      <xdr:col>2</xdr:col>
      <xdr:colOff>85725</xdr:colOff>
      <xdr:row>90</xdr:row>
      <xdr:rowOff>123825</xdr:rowOff>
    </xdr:to>
    <xdr:sp macro="" textlink="">
      <xdr:nvSpPr>
        <xdr:cNvPr id="703" name="Text Box 14"/>
        <xdr:cNvSpPr txBox="1">
          <a:spLocks noChangeArrowheads="1"/>
        </xdr:cNvSpPr>
      </xdr:nvSpPr>
      <xdr:spPr bwMode="auto">
        <a:xfrm>
          <a:off x="4667250" y="17297400"/>
          <a:ext cx="8572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89</xdr:row>
      <xdr:rowOff>0</xdr:rowOff>
    </xdr:from>
    <xdr:to>
      <xdr:col>2</xdr:col>
      <xdr:colOff>85725</xdr:colOff>
      <xdr:row>90</xdr:row>
      <xdr:rowOff>123825</xdr:rowOff>
    </xdr:to>
    <xdr:sp macro="" textlink="">
      <xdr:nvSpPr>
        <xdr:cNvPr id="704" name="Text Box 18"/>
        <xdr:cNvSpPr txBox="1">
          <a:spLocks noChangeArrowheads="1"/>
        </xdr:cNvSpPr>
      </xdr:nvSpPr>
      <xdr:spPr bwMode="auto">
        <a:xfrm>
          <a:off x="4667250" y="17297400"/>
          <a:ext cx="8572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89</xdr:row>
      <xdr:rowOff>0</xdr:rowOff>
    </xdr:from>
    <xdr:to>
      <xdr:col>2</xdr:col>
      <xdr:colOff>85725</xdr:colOff>
      <xdr:row>90</xdr:row>
      <xdr:rowOff>123825</xdr:rowOff>
    </xdr:to>
    <xdr:sp macro="" textlink="">
      <xdr:nvSpPr>
        <xdr:cNvPr id="705" name="Text Box 14"/>
        <xdr:cNvSpPr txBox="1">
          <a:spLocks noChangeArrowheads="1"/>
        </xdr:cNvSpPr>
      </xdr:nvSpPr>
      <xdr:spPr bwMode="auto">
        <a:xfrm>
          <a:off x="4667250" y="17297400"/>
          <a:ext cx="8572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89</xdr:row>
      <xdr:rowOff>0</xdr:rowOff>
    </xdr:from>
    <xdr:to>
      <xdr:col>2</xdr:col>
      <xdr:colOff>85725</xdr:colOff>
      <xdr:row>90</xdr:row>
      <xdr:rowOff>123825</xdr:rowOff>
    </xdr:to>
    <xdr:sp macro="" textlink="">
      <xdr:nvSpPr>
        <xdr:cNvPr id="706" name="Text Box 18"/>
        <xdr:cNvSpPr txBox="1">
          <a:spLocks noChangeArrowheads="1"/>
        </xdr:cNvSpPr>
      </xdr:nvSpPr>
      <xdr:spPr bwMode="auto">
        <a:xfrm>
          <a:off x="4667250" y="17297400"/>
          <a:ext cx="8572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89</xdr:row>
      <xdr:rowOff>0</xdr:rowOff>
    </xdr:from>
    <xdr:to>
      <xdr:col>2</xdr:col>
      <xdr:colOff>85725</xdr:colOff>
      <xdr:row>90</xdr:row>
      <xdr:rowOff>123825</xdr:rowOff>
    </xdr:to>
    <xdr:sp macro="" textlink="">
      <xdr:nvSpPr>
        <xdr:cNvPr id="707" name="Text Box 14"/>
        <xdr:cNvSpPr txBox="1">
          <a:spLocks noChangeArrowheads="1"/>
        </xdr:cNvSpPr>
      </xdr:nvSpPr>
      <xdr:spPr bwMode="auto">
        <a:xfrm>
          <a:off x="4667250" y="17297400"/>
          <a:ext cx="8572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89</xdr:row>
      <xdr:rowOff>0</xdr:rowOff>
    </xdr:from>
    <xdr:to>
      <xdr:col>2</xdr:col>
      <xdr:colOff>85725</xdr:colOff>
      <xdr:row>90</xdr:row>
      <xdr:rowOff>123825</xdr:rowOff>
    </xdr:to>
    <xdr:sp macro="" textlink="">
      <xdr:nvSpPr>
        <xdr:cNvPr id="708" name="Text Box 18"/>
        <xdr:cNvSpPr txBox="1">
          <a:spLocks noChangeArrowheads="1"/>
        </xdr:cNvSpPr>
      </xdr:nvSpPr>
      <xdr:spPr bwMode="auto">
        <a:xfrm>
          <a:off x="4667250" y="17297400"/>
          <a:ext cx="8572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89</xdr:row>
      <xdr:rowOff>0</xdr:rowOff>
    </xdr:from>
    <xdr:to>
      <xdr:col>2</xdr:col>
      <xdr:colOff>85725</xdr:colOff>
      <xdr:row>90</xdr:row>
      <xdr:rowOff>123825</xdr:rowOff>
    </xdr:to>
    <xdr:sp macro="" textlink="">
      <xdr:nvSpPr>
        <xdr:cNvPr id="709" name="Text Box 14"/>
        <xdr:cNvSpPr txBox="1">
          <a:spLocks noChangeArrowheads="1"/>
        </xdr:cNvSpPr>
      </xdr:nvSpPr>
      <xdr:spPr bwMode="auto">
        <a:xfrm>
          <a:off x="4667250" y="17297400"/>
          <a:ext cx="8572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89</xdr:row>
      <xdr:rowOff>0</xdr:rowOff>
    </xdr:from>
    <xdr:to>
      <xdr:col>2</xdr:col>
      <xdr:colOff>85725</xdr:colOff>
      <xdr:row>90</xdr:row>
      <xdr:rowOff>123825</xdr:rowOff>
    </xdr:to>
    <xdr:sp macro="" textlink="">
      <xdr:nvSpPr>
        <xdr:cNvPr id="710" name="Text Box 18"/>
        <xdr:cNvSpPr txBox="1">
          <a:spLocks noChangeArrowheads="1"/>
        </xdr:cNvSpPr>
      </xdr:nvSpPr>
      <xdr:spPr bwMode="auto">
        <a:xfrm>
          <a:off x="4667250" y="17297400"/>
          <a:ext cx="8572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89</xdr:row>
      <xdr:rowOff>0</xdr:rowOff>
    </xdr:from>
    <xdr:to>
      <xdr:col>2</xdr:col>
      <xdr:colOff>85725</xdr:colOff>
      <xdr:row>90</xdr:row>
      <xdr:rowOff>123825</xdr:rowOff>
    </xdr:to>
    <xdr:sp macro="" textlink="">
      <xdr:nvSpPr>
        <xdr:cNvPr id="711" name="Text Box 14"/>
        <xdr:cNvSpPr txBox="1">
          <a:spLocks noChangeArrowheads="1"/>
        </xdr:cNvSpPr>
      </xdr:nvSpPr>
      <xdr:spPr bwMode="auto">
        <a:xfrm>
          <a:off x="4667250" y="17297400"/>
          <a:ext cx="8572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89</xdr:row>
      <xdr:rowOff>0</xdr:rowOff>
    </xdr:from>
    <xdr:to>
      <xdr:col>2</xdr:col>
      <xdr:colOff>85725</xdr:colOff>
      <xdr:row>90</xdr:row>
      <xdr:rowOff>123825</xdr:rowOff>
    </xdr:to>
    <xdr:sp macro="" textlink="">
      <xdr:nvSpPr>
        <xdr:cNvPr id="712" name="Text Box 18"/>
        <xdr:cNvSpPr txBox="1">
          <a:spLocks noChangeArrowheads="1"/>
        </xdr:cNvSpPr>
      </xdr:nvSpPr>
      <xdr:spPr bwMode="auto">
        <a:xfrm>
          <a:off x="4667250" y="17297400"/>
          <a:ext cx="8572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89</xdr:row>
      <xdr:rowOff>0</xdr:rowOff>
    </xdr:from>
    <xdr:to>
      <xdr:col>2</xdr:col>
      <xdr:colOff>85725</xdr:colOff>
      <xdr:row>90</xdr:row>
      <xdr:rowOff>123825</xdr:rowOff>
    </xdr:to>
    <xdr:sp macro="" textlink="">
      <xdr:nvSpPr>
        <xdr:cNvPr id="713" name="Text Box 16"/>
        <xdr:cNvSpPr txBox="1">
          <a:spLocks noChangeArrowheads="1"/>
        </xdr:cNvSpPr>
      </xdr:nvSpPr>
      <xdr:spPr bwMode="auto">
        <a:xfrm>
          <a:off x="4667250" y="17297400"/>
          <a:ext cx="8572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89</xdr:row>
      <xdr:rowOff>0</xdr:rowOff>
    </xdr:from>
    <xdr:to>
      <xdr:col>2</xdr:col>
      <xdr:colOff>85725</xdr:colOff>
      <xdr:row>90</xdr:row>
      <xdr:rowOff>142875</xdr:rowOff>
    </xdr:to>
    <xdr:sp macro="" textlink="">
      <xdr:nvSpPr>
        <xdr:cNvPr id="714" name="Text Box 14"/>
        <xdr:cNvSpPr txBox="1">
          <a:spLocks noChangeArrowheads="1"/>
        </xdr:cNvSpPr>
      </xdr:nvSpPr>
      <xdr:spPr bwMode="auto">
        <a:xfrm>
          <a:off x="4667250" y="17297400"/>
          <a:ext cx="85725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89</xdr:row>
      <xdr:rowOff>0</xdr:rowOff>
    </xdr:from>
    <xdr:to>
      <xdr:col>2</xdr:col>
      <xdr:colOff>85725</xdr:colOff>
      <xdr:row>90</xdr:row>
      <xdr:rowOff>142875</xdr:rowOff>
    </xdr:to>
    <xdr:sp macro="" textlink="">
      <xdr:nvSpPr>
        <xdr:cNvPr id="715" name="Text Box 18"/>
        <xdr:cNvSpPr txBox="1">
          <a:spLocks noChangeArrowheads="1"/>
        </xdr:cNvSpPr>
      </xdr:nvSpPr>
      <xdr:spPr bwMode="auto">
        <a:xfrm>
          <a:off x="4667250" y="17297400"/>
          <a:ext cx="85725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89</xdr:row>
      <xdr:rowOff>0</xdr:rowOff>
    </xdr:from>
    <xdr:to>
      <xdr:col>2</xdr:col>
      <xdr:colOff>85725</xdr:colOff>
      <xdr:row>90</xdr:row>
      <xdr:rowOff>142875</xdr:rowOff>
    </xdr:to>
    <xdr:sp macro="" textlink="">
      <xdr:nvSpPr>
        <xdr:cNvPr id="716" name="Text Box 14"/>
        <xdr:cNvSpPr txBox="1">
          <a:spLocks noChangeArrowheads="1"/>
        </xdr:cNvSpPr>
      </xdr:nvSpPr>
      <xdr:spPr bwMode="auto">
        <a:xfrm>
          <a:off x="4667250" y="17297400"/>
          <a:ext cx="85725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89</xdr:row>
      <xdr:rowOff>0</xdr:rowOff>
    </xdr:from>
    <xdr:to>
      <xdr:col>2</xdr:col>
      <xdr:colOff>85725</xdr:colOff>
      <xdr:row>90</xdr:row>
      <xdr:rowOff>142875</xdr:rowOff>
    </xdr:to>
    <xdr:sp macro="" textlink="">
      <xdr:nvSpPr>
        <xdr:cNvPr id="717" name="Text Box 18"/>
        <xdr:cNvSpPr txBox="1">
          <a:spLocks noChangeArrowheads="1"/>
        </xdr:cNvSpPr>
      </xdr:nvSpPr>
      <xdr:spPr bwMode="auto">
        <a:xfrm>
          <a:off x="4667250" y="17297400"/>
          <a:ext cx="85725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89</xdr:row>
      <xdr:rowOff>0</xdr:rowOff>
    </xdr:from>
    <xdr:to>
      <xdr:col>2</xdr:col>
      <xdr:colOff>85725</xdr:colOff>
      <xdr:row>90</xdr:row>
      <xdr:rowOff>142875</xdr:rowOff>
    </xdr:to>
    <xdr:sp macro="" textlink="">
      <xdr:nvSpPr>
        <xdr:cNvPr id="718" name="Text Box 14"/>
        <xdr:cNvSpPr txBox="1">
          <a:spLocks noChangeArrowheads="1"/>
        </xdr:cNvSpPr>
      </xdr:nvSpPr>
      <xdr:spPr bwMode="auto">
        <a:xfrm>
          <a:off x="4667250" y="17297400"/>
          <a:ext cx="85725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89</xdr:row>
      <xdr:rowOff>0</xdr:rowOff>
    </xdr:from>
    <xdr:to>
      <xdr:col>2</xdr:col>
      <xdr:colOff>85725</xdr:colOff>
      <xdr:row>90</xdr:row>
      <xdr:rowOff>142875</xdr:rowOff>
    </xdr:to>
    <xdr:sp macro="" textlink="">
      <xdr:nvSpPr>
        <xdr:cNvPr id="719" name="Text Box 18"/>
        <xdr:cNvSpPr txBox="1">
          <a:spLocks noChangeArrowheads="1"/>
        </xdr:cNvSpPr>
      </xdr:nvSpPr>
      <xdr:spPr bwMode="auto">
        <a:xfrm>
          <a:off x="4667250" y="17297400"/>
          <a:ext cx="85725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89</xdr:row>
      <xdr:rowOff>0</xdr:rowOff>
    </xdr:from>
    <xdr:to>
      <xdr:col>2</xdr:col>
      <xdr:colOff>85725</xdr:colOff>
      <xdr:row>90</xdr:row>
      <xdr:rowOff>142875</xdr:rowOff>
    </xdr:to>
    <xdr:sp macro="" textlink="">
      <xdr:nvSpPr>
        <xdr:cNvPr id="720" name="Text Box 14"/>
        <xdr:cNvSpPr txBox="1">
          <a:spLocks noChangeArrowheads="1"/>
        </xdr:cNvSpPr>
      </xdr:nvSpPr>
      <xdr:spPr bwMode="auto">
        <a:xfrm>
          <a:off x="4667250" y="17297400"/>
          <a:ext cx="85725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89</xdr:row>
      <xdr:rowOff>0</xdr:rowOff>
    </xdr:from>
    <xdr:to>
      <xdr:col>2</xdr:col>
      <xdr:colOff>85725</xdr:colOff>
      <xdr:row>90</xdr:row>
      <xdr:rowOff>142875</xdr:rowOff>
    </xdr:to>
    <xdr:sp macro="" textlink="">
      <xdr:nvSpPr>
        <xdr:cNvPr id="721" name="Text Box 18"/>
        <xdr:cNvSpPr txBox="1">
          <a:spLocks noChangeArrowheads="1"/>
        </xdr:cNvSpPr>
      </xdr:nvSpPr>
      <xdr:spPr bwMode="auto">
        <a:xfrm>
          <a:off x="4667250" y="17297400"/>
          <a:ext cx="85725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89</xdr:row>
      <xdr:rowOff>0</xdr:rowOff>
    </xdr:from>
    <xdr:to>
      <xdr:col>2</xdr:col>
      <xdr:colOff>85725</xdr:colOff>
      <xdr:row>90</xdr:row>
      <xdr:rowOff>142875</xdr:rowOff>
    </xdr:to>
    <xdr:sp macro="" textlink="">
      <xdr:nvSpPr>
        <xdr:cNvPr id="722" name="Text Box 14"/>
        <xdr:cNvSpPr txBox="1">
          <a:spLocks noChangeArrowheads="1"/>
        </xdr:cNvSpPr>
      </xdr:nvSpPr>
      <xdr:spPr bwMode="auto">
        <a:xfrm>
          <a:off x="4667250" y="17297400"/>
          <a:ext cx="85725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89</xdr:row>
      <xdr:rowOff>0</xdr:rowOff>
    </xdr:from>
    <xdr:to>
      <xdr:col>2</xdr:col>
      <xdr:colOff>85725</xdr:colOff>
      <xdr:row>90</xdr:row>
      <xdr:rowOff>142875</xdr:rowOff>
    </xdr:to>
    <xdr:sp macro="" textlink="">
      <xdr:nvSpPr>
        <xdr:cNvPr id="723" name="Text Box 18"/>
        <xdr:cNvSpPr txBox="1">
          <a:spLocks noChangeArrowheads="1"/>
        </xdr:cNvSpPr>
      </xdr:nvSpPr>
      <xdr:spPr bwMode="auto">
        <a:xfrm>
          <a:off x="4667250" y="17297400"/>
          <a:ext cx="85725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89</xdr:row>
      <xdr:rowOff>0</xdr:rowOff>
    </xdr:from>
    <xdr:to>
      <xdr:col>2</xdr:col>
      <xdr:colOff>85725</xdr:colOff>
      <xdr:row>90</xdr:row>
      <xdr:rowOff>142875</xdr:rowOff>
    </xdr:to>
    <xdr:sp macro="" textlink="">
      <xdr:nvSpPr>
        <xdr:cNvPr id="724" name="Text Box 14"/>
        <xdr:cNvSpPr txBox="1">
          <a:spLocks noChangeArrowheads="1"/>
        </xdr:cNvSpPr>
      </xdr:nvSpPr>
      <xdr:spPr bwMode="auto">
        <a:xfrm>
          <a:off x="4667250" y="17297400"/>
          <a:ext cx="85725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89</xdr:row>
      <xdr:rowOff>0</xdr:rowOff>
    </xdr:from>
    <xdr:to>
      <xdr:col>2</xdr:col>
      <xdr:colOff>85725</xdr:colOff>
      <xdr:row>90</xdr:row>
      <xdr:rowOff>142875</xdr:rowOff>
    </xdr:to>
    <xdr:sp macro="" textlink="">
      <xdr:nvSpPr>
        <xdr:cNvPr id="725" name="Text Box 18"/>
        <xdr:cNvSpPr txBox="1">
          <a:spLocks noChangeArrowheads="1"/>
        </xdr:cNvSpPr>
      </xdr:nvSpPr>
      <xdr:spPr bwMode="auto">
        <a:xfrm>
          <a:off x="4667250" y="17297400"/>
          <a:ext cx="85725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89</xdr:row>
      <xdr:rowOff>0</xdr:rowOff>
    </xdr:from>
    <xdr:to>
      <xdr:col>2</xdr:col>
      <xdr:colOff>85725</xdr:colOff>
      <xdr:row>90</xdr:row>
      <xdr:rowOff>142875</xdr:rowOff>
    </xdr:to>
    <xdr:sp macro="" textlink="">
      <xdr:nvSpPr>
        <xdr:cNvPr id="726" name="Text Box 14"/>
        <xdr:cNvSpPr txBox="1">
          <a:spLocks noChangeArrowheads="1"/>
        </xdr:cNvSpPr>
      </xdr:nvSpPr>
      <xdr:spPr bwMode="auto">
        <a:xfrm>
          <a:off x="4667250" y="17297400"/>
          <a:ext cx="85725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89</xdr:row>
      <xdr:rowOff>0</xdr:rowOff>
    </xdr:from>
    <xdr:to>
      <xdr:col>2</xdr:col>
      <xdr:colOff>85725</xdr:colOff>
      <xdr:row>90</xdr:row>
      <xdr:rowOff>142875</xdr:rowOff>
    </xdr:to>
    <xdr:sp macro="" textlink="">
      <xdr:nvSpPr>
        <xdr:cNvPr id="727" name="Text Box 18"/>
        <xdr:cNvSpPr txBox="1">
          <a:spLocks noChangeArrowheads="1"/>
        </xdr:cNvSpPr>
      </xdr:nvSpPr>
      <xdr:spPr bwMode="auto">
        <a:xfrm>
          <a:off x="4667250" y="17297400"/>
          <a:ext cx="85725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89</xdr:row>
      <xdr:rowOff>0</xdr:rowOff>
    </xdr:from>
    <xdr:to>
      <xdr:col>2</xdr:col>
      <xdr:colOff>85725</xdr:colOff>
      <xdr:row>90</xdr:row>
      <xdr:rowOff>142875</xdr:rowOff>
    </xdr:to>
    <xdr:sp macro="" textlink="">
      <xdr:nvSpPr>
        <xdr:cNvPr id="728" name="Text Box 14"/>
        <xdr:cNvSpPr txBox="1">
          <a:spLocks noChangeArrowheads="1"/>
        </xdr:cNvSpPr>
      </xdr:nvSpPr>
      <xdr:spPr bwMode="auto">
        <a:xfrm>
          <a:off x="4667250" y="17297400"/>
          <a:ext cx="85725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89</xdr:row>
      <xdr:rowOff>0</xdr:rowOff>
    </xdr:from>
    <xdr:to>
      <xdr:col>2</xdr:col>
      <xdr:colOff>85725</xdr:colOff>
      <xdr:row>90</xdr:row>
      <xdr:rowOff>142875</xdr:rowOff>
    </xdr:to>
    <xdr:sp macro="" textlink="">
      <xdr:nvSpPr>
        <xdr:cNvPr id="729" name="Text Box 18"/>
        <xdr:cNvSpPr txBox="1">
          <a:spLocks noChangeArrowheads="1"/>
        </xdr:cNvSpPr>
      </xdr:nvSpPr>
      <xdr:spPr bwMode="auto">
        <a:xfrm>
          <a:off x="4667250" y="17297400"/>
          <a:ext cx="85725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89</xdr:row>
      <xdr:rowOff>0</xdr:rowOff>
    </xdr:from>
    <xdr:to>
      <xdr:col>2</xdr:col>
      <xdr:colOff>85725</xdr:colOff>
      <xdr:row>90</xdr:row>
      <xdr:rowOff>142875</xdr:rowOff>
    </xdr:to>
    <xdr:sp macro="" textlink="">
      <xdr:nvSpPr>
        <xdr:cNvPr id="730" name="Text Box 14"/>
        <xdr:cNvSpPr txBox="1">
          <a:spLocks noChangeArrowheads="1"/>
        </xdr:cNvSpPr>
      </xdr:nvSpPr>
      <xdr:spPr bwMode="auto">
        <a:xfrm>
          <a:off x="4667250" y="17297400"/>
          <a:ext cx="85725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89</xdr:row>
      <xdr:rowOff>0</xdr:rowOff>
    </xdr:from>
    <xdr:to>
      <xdr:col>2</xdr:col>
      <xdr:colOff>85725</xdr:colOff>
      <xdr:row>90</xdr:row>
      <xdr:rowOff>142875</xdr:rowOff>
    </xdr:to>
    <xdr:sp macro="" textlink="">
      <xdr:nvSpPr>
        <xdr:cNvPr id="731" name="Text Box 18"/>
        <xdr:cNvSpPr txBox="1">
          <a:spLocks noChangeArrowheads="1"/>
        </xdr:cNvSpPr>
      </xdr:nvSpPr>
      <xdr:spPr bwMode="auto">
        <a:xfrm>
          <a:off x="4667250" y="17297400"/>
          <a:ext cx="85725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89</xdr:row>
      <xdr:rowOff>0</xdr:rowOff>
    </xdr:from>
    <xdr:to>
      <xdr:col>2</xdr:col>
      <xdr:colOff>85725</xdr:colOff>
      <xdr:row>90</xdr:row>
      <xdr:rowOff>142875</xdr:rowOff>
    </xdr:to>
    <xdr:sp macro="" textlink="">
      <xdr:nvSpPr>
        <xdr:cNvPr id="732" name="Text Box 14"/>
        <xdr:cNvSpPr txBox="1">
          <a:spLocks noChangeArrowheads="1"/>
        </xdr:cNvSpPr>
      </xdr:nvSpPr>
      <xdr:spPr bwMode="auto">
        <a:xfrm>
          <a:off x="4667250" y="17297400"/>
          <a:ext cx="85725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89</xdr:row>
      <xdr:rowOff>0</xdr:rowOff>
    </xdr:from>
    <xdr:to>
      <xdr:col>2</xdr:col>
      <xdr:colOff>85725</xdr:colOff>
      <xdr:row>90</xdr:row>
      <xdr:rowOff>142875</xdr:rowOff>
    </xdr:to>
    <xdr:sp macro="" textlink="">
      <xdr:nvSpPr>
        <xdr:cNvPr id="733" name="Text Box 18"/>
        <xdr:cNvSpPr txBox="1">
          <a:spLocks noChangeArrowheads="1"/>
        </xdr:cNvSpPr>
      </xdr:nvSpPr>
      <xdr:spPr bwMode="auto">
        <a:xfrm>
          <a:off x="4667250" y="17297400"/>
          <a:ext cx="85725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89</xdr:row>
      <xdr:rowOff>0</xdr:rowOff>
    </xdr:from>
    <xdr:to>
      <xdr:col>2</xdr:col>
      <xdr:colOff>85725</xdr:colOff>
      <xdr:row>90</xdr:row>
      <xdr:rowOff>142875</xdr:rowOff>
    </xdr:to>
    <xdr:sp macro="" textlink="">
      <xdr:nvSpPr>
        <xdr:cNvPr id="734" name="Text Box 14"/>
        <xdr:cNvSpPr txBox="1">
          <a:spLocks noChangeArrowheads="1"/>
        </xdr:cNvSpPr>
      </xdr:nvSpPr>
      <xdr:spPr bwMode="auto">
        <a:xfrm>
          <a:off x="4667250" y="17297400"/>
          <a:ext cx="85725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89</xdr:row>
      <xdr:rowOff>0</xdr:rowOff>
    </xdr:from>
    <xdr:to>
      <xdr:col>2</xdr:col>
      <xdr:colOff>85725</xdr:colOff>
      <xdr:row>90</xdr:row>
      <xdr:rowOff>142875</xdr:rowOff>
    </xdr:to>
    <xdr:sp macro="" textlink="">
      <xdr:nvSpPr>
        <xdr:cNvPr id="735" name="Text Box 18"/>
        <xdr:cNvSpPr txBox="1">
          <a:spLocks noChangeArrowheads="1"/>
        </xdr:cNvSpPr>
      </xdr:nvSpPr>
      <xdr:spPr bwMode="auto">
        <a:xfrm>
          <a:off x="4667250" y="17297400"/>
          <a:ext cx="85725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89</xdr:row>
      <xdr:rowOff>0</xdr:rowOff>
    </xdr:from>
    <xdr:to>
      <xdr:col>2</xdr:col>
      <xdr:colOff>85725</xdr:colOff>
      <xdr:row>90</xdr:row>
      <xdr:rowOff>123825</xdr:rowOff>
    </xdr:to>
    <xdr:sp macro="" textlink="">
      <xdr:nvSpPr>
        <xdr:cNvPr id="736" name="Text Box 16"/>
        <xdr:cNvSpPr txBox="1">
          <a:spLocks noChangeArrowheads="1"/>
        </xdr:cNvSpPr>
      </xdr:nvSpPr>
      <xdr:spPr bwMode="auto">
        <a:xfrm>
          <a:off x="4667250" y="17297400"/>
          <a:ext cx="8572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89</xdr:row>
      <xdr:rowOff>0</xdr:rowOff>
    </xdr:from>
    <xdr:to>
      <xdr:col>2</xdr:col>
      <xdr:colOff>85725</xdr:colOff>
      <xdr:row>90</xdr:row>
      <xdr:rowOff>142875</xdr:rowOff>
    </xdr:to>
    <xdr:sp macro="" textlink="">
      <xdr:nvSpPr>
        <xdr:cNvPr id="737" name="Text Box 14"/>
        <xdr:cNvSpPr txBox="1">
          <a:spLocks noChangeArrowheads="1"/>
        </xdr:cNvSpPr>
      </xdr:nvSpPr>
      <xdr:spPr bwMode="auto">
        <a:xfrm>
          <a:off x="4667250" y="17297400"/>
          <a:ext cx="85725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89</xdr:row>
      <xdr:rowOff>0</xdr:rowOff>
    </xdr:from>
    <xdr:to>
      <xdr:col>2</xdr:col>
      <xdr:colOff>85725</xdr:colOff>
      <xdr:row>90</xdr:row>
      <xdr:rowOff>142875</xdr:rowOff>
    </xdr:to>
    <xdr:sp macro="" textlink="">
      <xdr:nvSpPr>
        <xdr:cNvPr id="738" name="Text Box 18"/>
        <xdr:cNvSpPr txBox="1">
          <a:spLocks noChangeArrowheads="1"/>
        </xdr:cNvSpPr>
      </xdr:nvSpPr>
      <xdr:spPr bwMode="auto">
        <a:xfrm>
          <a:off x="4667250" y="17297400"/>
          <a:ext cx="85725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89</xdr:row>
      <xdr:rowOff>0</xdr:rowOff>
    </xdr:from>
    <xdr:to>
      <xdr:col>2</xdr:col>
      <xdr:colOff>85725</xdr:colOff>
      <xdr:row>90</xdr:row>
      <xdr:rowOff>142875</xdr:rowOff>
    </xdr:to>
    <xdr:sp macro="" textlink="">
      <xdr:nvSpPr>
        <xdr:cNvPr id="739" name="Text Box 14"/>
        <xdr:cNvSpPr txBox="1">
          <a:spLocks noChangeArrowheads="1"/>
        </xdr:cNvSpPr>
      </xdr:nvSpPr>
      <xdr:spPr bwMode="auto">
        <a:xfrm>
          <a:off x="4667250" y="17297400"/>
          <a:ext cx="85725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89</xdr:row>
      <xdr:rowOff>0</xdr:rowOff>
    </xdr:from>
    <xdr:to>
      <xdr:col>2</xdr:col>
      <xdr:colOff>85725</xdr:colOff>
      <xdr:row>90</xdr:row>
      <xdr:rowOff>142875</xdr:rowOff>
    </xdr:to>
    <xdr:sp macro="" textlink="">
      <xdr:nvSpPr>
        <xdr:cNvPr id="740" name="Text Box 18"/>
        <xdr:cNvSpPr txBox="1">
          <a:spLocks noChangeArrowheads="1"/>
        </xdr:cNvSpPr>
      </xdr:nvSpPr>
      <xdr:spPr bwMode="auto">
        <a:xfrm>
          <a:off x="4667250" y="17297400"/>
          <a:ext cx="85725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89</xdr:row>
      <xdr:rowOff>0</xdr:rowOff>
    </xdr:from>
    <xdr:to>
      <xdr:col>2</xdr:col>
      <xdr:colOff>85725</xdr:colOff>
      <xdr:row>90</xdr:row>
      <xdr:rowOff>142875</xdr:rowOff>
    </xdr:to>
    <xdr:sp macro="" textlink="">
      <xdr:nvSpPr>
        <xdr:cNvPr id="741" name="Text Box 14"/>
        <xdr:cNvSpPr txBox="1">
          <a:spLocks noChangeArrowheads="1"/>
        </xdr:cNvSpPr>
      </xdr:nvSpPr>
      <xdr:spPr bwMode="auto">
        <a:xfrm>
          <a:off x="4667250" y="17297400"/>
          <a:ext cx="85725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89</xdr:row>
      <xdr:rowOff>0</xdr:rowOff>
    </xdr:from>
    <xdr:to>
      <xdr:col>2</xdr:col>
      <xdr:colOff>85725</xdr:colOff>
      <xdr:row>90</xdr:row>
      <xdr:rowOff>142875</xdr:rowOff>
    </xdr:to>
    <xdr:sp macro="" textlink="">
      <xdr:nvSpPr>
        <xdr:cNvPr id="742" name="Text Box 18"/>
        <xdr:cNvSpPr txBox="1">
          <a:spLocks noChangeArrowheads="1"/>
        </xdr:cNvSpPr>
      </xdr:nvSpPr>
      <xdr:spPr bwMode="auto">
        <a:xfrm>
          <a:off x="4667250" y="17297400"/>
          <a:ext cx="85725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89</xdr:row>
      <xdr:rowOff>0</xdr:rowOff>
    </xdr:from>
    <xdr:to>
      <xdr:col>2</xdr:col>
      <xdr:colOff>85725</xdr:colOff>
      <xdr:row>90</xdr:row>
      <xdr:rowOff>142875</xdr:rowOff>
    </xdr:to>
    <xdr:sp macro="" textlink="">
      <xdr:nvSpPr>
        <xdr:cNvPr id="743" name="Text Box 14"/>
        <xdr:cNvSpPr txBox="1">
          <a:spLocks noChangeArrowheads="1"/>
        </xdr:cNvSpPr>
      </xdr:nvSpPr>
      <xdr:spPr bwMode="auto">
        <a:xfrm>
          <a:off x="4667250" y="17297400"/>
          <a:ext cx="85725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89</xdr:row>
      <xdr:rowOff>0</xdr:rowOff>
    </xdr:from>
    <xdr:to>
      <xdr:col>2</xdr:col>
      <xdr:colOff>85725</xdr:colOff>
      <xdr:row>90</xdr:row>
      <xdr:rowOff>142875</xdr:rowOff>
    </xdr:to>
    <xdr:sp macro="" textlink="">
      <xdr:nvSpPr>
        <xdr:cNvPr id="744" name="Text Box 18"/>
        <xdr:cNvSpPr txBox="1">
          <a:spLocks noChangeArrowheads="1"/>
        </xdr:cNvSpPr>
      </xdr:nvSpPr>
      <xdr:spPr bwMode="auto">
        <a:xfrm>
          <a:off x="4667250" y="17297400"/>
          <a:ext cx="85725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89</xdr:row>
      <xdr:rowOff>0</xdr:rowOff>
    </xdr:from>
    <xdr:to>
      <xdr:col>2</xdr:col>
      <xdr:colOff>85725</xdr:colOff>
      <xdr:row>90</xdr:row>
      <xdr:rowOff>142875</xdr:rowOff>
    </xdr:to>
    <xdr:sp macro="" textlink="">
      <xdr:nvSpPr>
        <xdr:cNvPr id="745" name="Text Box 14"/>
        <xdr:cNvSpPr txBox="1">
          <a:spLocks noChangeArrowheads="1"/>
        </xdr:cNvSpPr>
      </xdr:nvSpPr>
      <xdr:spPr bwMode="auto">
        <a:xfrm>
          <a:off x="4667250" y="17297400"/>
          <a:ext cx="85725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89</xdr:row>
      <xdr:rowOff>0</xdr:rowOff>
    </xdr:from>
    <xdr:to>
      <xdr:col>2</xdr:col>
      <xdr:colOff>85725</xdr:colOff>
      <xdr:row>90</xdr:row>
      <xdr:rowOff>142875</xdr:rowOff>
    </xdr:to>
    <xdr:sp macro="" textlink="">
      <xdr:nvSpPr>
        <xdr:cNvPr id="746" name="Text Box 18"/>
        <xdr:cNvSpPr txBox="1">
          <a:spLocks noChangeArrowheads="1"/>
        </xdr:cNvSpPr>
      </xdr:nvSpPr>
      <xdr:spPr bwMode="auto">
        <a:xfrm>
          <a:off x="4667250" y="17297400"/>
          <a:ext cx="85725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89</xdr:row>
      <xdr:rowOff>0</xdr:rowOff>
    </xdr:from>
    <xdr:to>
      <xdr:col>2</xdr:col>
      <xdr:colOff>85725</xdr:colOff>
      <xdr:row>90</xdr:row>
      <xdr:rowOff>142875</xdr:rowOff>
    </xdr:to>
    <xdr:sp macro="" textlink="">
      <xdr:nvSpPr>
        <xdr:cNvPr id="747" name="Text Box 14"/>
        <xdr:cNvSpPr txBox="1">
          <a:spLocks noChangeArrowheads="1"/>
        </xdr:cNvSpPr>
      </xdr:nvSpPr>
      <xdr:spPr bwMode="auto">
        <a:xfrm>
          <a:off x="4667250" y="17297400"/>
          <a:ext cx="85725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89</xdr:row>
      <xdr:rowOff>0</xdr:rowOff>
    </xdr:from>
    <xdr:to>
      <xdr:col>2</xdr:col>
      <xdr:colOff>85725</xdr:colOff>
      <xdr:row>90</xdr:row>
      <xdr:rowOff>142875</xdr:rowOff>
    </xdr:to>
    <xdr:sp macro="" textlink="">
      <xdr:nvSpPr>
        <xdr:cNvPr id="748" name="Text Box 18"/>
        <xdr:cNvSpPr txBox="1">
          <a:spLocks noChangeArrowheads="1"/>
        </xdr:cNvSpPr>
      </xdr:nvSpPr>
      <xdr:spPr bwMode="auto">
        <a:xfrm>
          <a:off x="4667250" y="17297400"/>
          <a:ext cx="85725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89</xdr:row>
      <xdr:rowOff>0</xdr:rowOff>
    </xdr:from>
    <xdr:to>
      <xdr:col>2</xdr:col>
      <xdr:colOff>85725</xdr:colOff>
      <xdr:row>90</xdr:row>
      <xdr:rowOff>142875</xdr:rowOff>
    </xdr:to>
    <xdr:sp macro="" textlink="">
      <xdr:nvSpPr>
        <xdr:cNvPr id="749" name="Text Box 14"/>
        <xdr:cNvSpPr txBox="1">
          <a:spLocks noChangeArrowheads="1"/>
        </xdr:cNvSpPr>
      </xdr:nvSpPr>
      <xdr:spPr bwMode="auto">
        <a:xfrm>
          <a:off x="4667250" y="17297400"/>
          <a:ext cx="85725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89</xdr:row>
      <xdr:rowOff>0</xdr:rowOff>
    </xdr:from>
    <xdr:to>
      <xdr:col>2</xdr:col>
      <xdr:colOff>85725</xdr:colOff>
      <xdr:row>90</xdr:row>
      <xdr:rowOff>142875</xdr:rowOff>
    </xdr:to>
    <xdr:sp macro="" textlink="">
      <xdr:nvSpPr>
        <xdr:cNvPr id="750" name="Text Box 18"/>
        <xdr:cNvSpPr txBox="1">
          <a:spLocks noChangeArrowheads="1"/>
        </xdr:cNvSpPr>
      </xdr:nvSpPr>
      <xdr:spPr bwMode="auto">
        <a:xfrm>
          <a:off x="4667250" y="17297400"/>
          <a:ext cx="85725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89</xdr:row>
      <xdr:rowOff>0</xdr:rowOff>
    </xdr:from>
    <xdr:to>
      <xdr:col>2</xdr:col>
      <xdr:colOff>85725</xdr:colOff>
      <xdr:row>90</xdr:row>
      <xdr:rowOff>142875</xdr:rowOff>
    </xdr:to>
    <xdr:sp macro="" textlink="">
      <xdr:nvSpPr>
        <xdr:cNvPr id="751" name="Text Box 14"/>
        <xdr:cNvSpPr txBox="1">
          <a:spLocks noChangeArrowheads="1"/>
        </xdr:cNvSpPr>
      </xdr:nvSpPr>
      <xdr:spPr bwMode="auto">
        <a:xfrm>
          <a:off x="4667250" y="17297400"/>
          <a:ext cx="85725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89</xdr:row>
      <xdr:rowOff>0</xdr:rowOff>
    </xdr:from>
    <xdr:to>
      <xdr:col>2</xdr:col>
      <xdr:colOff>85725</xdr:colOff>
      <xdr:row>90</xdr:row>
      <xdr:rowOff>142875</xdr:rowOff>
    </xdr:to>
    <xdr:sp macro="" textlink="">
      <xdr:nvSpPr>
        <xdr:cNvPr id="752" name="Text Box 18"/>
        <xdr:cNvSpPr txBox="1">
          <a:spLocks noChangeArrowheads="1"/>
        </xdr:cNvSpPr>
      </xdr:nvSpPr>
      <xdr:spPr bwMode="auto">
        <a:xfrm>
          <a:off x="4667250" y="17297400"/>
          <a:ext cx="85725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89</xdr:row>
      <xdr:rowOff>0</xdr:rowOff>
    </xdr:from>
    <xdr:to>
      <xdr:col>2</xdr:col>
      <xdr:colOff>85725</xdr:colOff>
      <xdr:row>90</xdr:row>
      <xdr:rowOff>123825</xdr:rowOff>
    </xdr:to>
    <xdr:sp macro="" textlink="">
      <xdr:nvSpPr>
        <xdr:cNvPr id="753" name="Text Box 18"/>
        <xdr:cNvSpPr txBox="1">
          <a:spLocks noChangeArrowheads="1"/>
        </xdr:cNvSpPr>
      </xdr:nvSpPr>
      <xdr:spPr bwMode="auto">
        <a:xfrm>
          <a:off x="4667250" y="17297400"/>
          <a:ext cx="8572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1</xdr:col>
      <xdr:colOff>1990725</xdr:colOff>
      <xdr:row>89</xdr:row>
      <xdr:rowOff>0</xdr:rowOff>
    </xdr:from>
    <xdr:ext cx="0" cy="228600"/>
    <xdr:sp macro="" textlink="">
      <xdr:nvSpPr>
        <xdr:cNvPr id="754" name="Text Box 2"/>
        <xdr:cNvSpPr txBox="1">
          <a:spLocks noChangeArrowheads="1"/>
        </xdr:cNvSpPr>
      </xdr:nvSpPr>
      <xdr:spPr bwMode="auto">
        <a:xfrm>
          <a:off x="2381250" y="17297400"/>
          <a:ext cx="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89</xdr:row>
      <xdr:rowOff>0</xdr:rowOff>
    </xdr:from>
    <xdr:ext cx="0" cy="228600"/>
    <xdr:sp macro="" textlink="">
      <xdr:nvSpPr>
        <xdr:cNvPr id="755" name="Text Box 4"/>
        <xdr:cNvSpPr txBox="1">
          <a:spLocks noChangeArrowheads="1"/>
        </xdr:cNvSpPr>
      </xdr:nvSpPr>
      <xdr:spPr bwMode="auto">
        <a:xfrm>
          <a:off x="2381250" y="17297400"/>
          <a:ext cx="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89</xdr:row>
      <xdr:rowOff>0</xdr:rowOff>
    </xdr:from>
    <xdr:ext cx="0" cy="228600"/>
    <xdr:sp macro="" textlink="">
      <xdr:nvSpPr>
        <xdr:cNvPr id="756" name="Text Box 6"/>
        <xdr:cNvSpPr txBox="1">
          <a:spLocks noChangeArrowheads="1"/>
        </xdr:cNvSpPr>
      </xdr:nvSpPr>
      <xdr:spPr bwMode="auto">
        <a:xfrm>
          <a:off x="2381250" y="17297400"/>
          <a:ext cx="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89</xdr:row>
      <xdr:rowOff>0</xdr:rowOff>
    </xdr:from>
    <xdr:ext cx="0" cy="228600"/>
    <xdr:sp macro="" textlink="">
      <xdr:nvSpPr>
        <xdr:cNvPr id="757" name="Text Box 8"/>
        <xdr:cNvSpPr txBox="1">
          <a:spLocks noChangeArrowheads="1"/>
        </xdr:cNvSpPr>
      </xdr:nvSpPr>
      <xdr:spPr bwMode="auto">
        <a:xfrm>
          <a:off x="2381250" y="17297400"/>
          <a:ext cx="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89</xdr:row>
      <xdr:rowOff>0</xdr:rowOff>
    </xdr:from>
    <xdr:ext cx="0" cy="228600"/>
    <xdr:sp macro="" textlink="">
      <xdr:nvSpPr>
        <xdr:cNvPr id="758" name="Text Box 10"/>
        <xdr:cNvSpPr txBox="1">
          <a:spLocks noChangeArrowheads="1"/>
        </xdr:cNvSpPr>
      </xdr:nvSpPr>
      <xdr:spPr bwMode="auto">
        <a:xfrm>
          <a:off x="2381250" y="17297400"/>
          <a:ext cx="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89</xdr:row>
      <xdr:rowOff>0</xdr:rowOff>
    </xdr:from>
    <xdr:ext cx="0" cy="219075"/>
    <xdr:sp macro="" textlink="">
      <xdr:nvSpPr>
        <xdr:cNvPr id="759" name="Text Box 4"/>
        <xdr:cNvSpPr txBox="1">
          <a:spLocks noChangeArrowheads="1"/>
        </xdr:cNvSpPr>
      </xdr:nvSpPr>
      <xdr:spPr bwMode="auto">
        <a:xfrm>
          <a:off x="2381250" y="17297400"/>
          <a:ext cx="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89</xdr:row>
      <xdr:rowOff>0</xdr:rowOff>
    </xdr:from>
    <xdr:ext cx="0" cy="219075"/>
    <xdr:sp macro="" textlink="">
      <xdr:nvSpPr>
        <xdr:cNvPr id="760" name="Text Box 8"/>
        <xdr:cNvSpPr txBox="1">
          <a:spLocks noChangeArrowheads="1"/>
        </xdr:cNvSpPr>
      </xdr:nvSpPr>
      <xdr:spPr bwMode="auto">
        <a:xfrm>
          <a:off x="2381250" y="17297400"/>
          <a:ext cx="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89</xdr:row>
      <xdr:rowOff>0</xdr:rowOff>
    </xdr:from>
    <xdr:ext cx="0" cy="219075"/>
    <xdr:sp macro="" textlink="">
      <xdr:nvSpPr>
        <xdr:cNvPr id="761" name="Text Box 4"/>
        <xdr:cNvSpPr txBox="1">
          <a:spLocks noChangeArrowheads="1"/>
        </xdr:cNvSpPr>
      </xdr:nvSpPr>
      <xdr:spPr bwMode="auto">
        <a:xfrm>
          <a:off x="2381250" y="17297400"/>
          <a:ext cx="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89</xdr:row>
      <xdr:rowOff>0</xdr:rowOff>
    </xdr:from>
    <xdr:ext cx="0" cy="219075"/>
    <xdr:sp macro="" textlink="">
      <xdr:nvSpPr>
        <xdr:cNvPr id="762" name="Text Box 8"/>
        <xdr:cNvSpPr txBox="1">
          <a:spLocks noChangeArrowheads="1"/>
        </xdr:cNvSpPr>
      </xdr:nvSpPr>
      <xdr:spPr bwMode="auto">
        <a:xfrm>
          <a:off x="2381250" y="17297400"/>
          <a:ext cx="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89</xdr:row>
      <xdr:rowOff>0</xdr:rowOff>
    </xdr:from>
    <xdr:ext cx="0" cy="228600"/>
    <xdr:sp macro="" textlink="">
      <xdr:nvSpPr>
        <xdr:cNvPr id="763" name="Text Box 2"/>
        <xdr:cNvSpPr txBox="1">
          <a:spLocks noChangeArrowheads="1"/>
        </xdr:cNvSpPr>
      </xdr:nvSpPr>
      <xdr:spPr bwMode="auto">
        <a:xfrm>
          <a:off x="2381250" y="17297400"/>
          <a:ext cx="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89</xdr:row>
      <xdr:rowOff>0</xdr:rowOff>
    </xdr:from>
    <xdr:ext cx="0" cy="228600"/>
    <xdr:sp macro="" textlink="">
      <xdr:nvSpPr>
        <xdr:cNvPr id="764" name="Text Box 4"/>
        <xdr:cNvSpPr txBox="1">
          <a:spLocks noChangeArrowheads="1"/>
        </xdr:cNvSpPr>
      </xdr:nvSpPr>
      <xdr:spPr bwMode="auto">
        <a:xfrm>
          <a:off x="2381250" y="17297400"/>
          <a:ext cx="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89</xdr:row>
      <xdr:rowOff>0</xdr:rowOff>
    </xdr:from>
    <xdr:ext cx="0" cy="228600"/>
    <xdr:sp macro="" textlink="">
      <xdr:nvSpPr>
        <xdr:cNvPr id="765" name="Text Box 6"/>
        <xdr:cNvSpPr txBox="1">
          <a:spLocks noChangeArrowheads="1"/>
        </xdr:cNvSpPr>
      </xdr:nvSpPr>
      <xdr:spPr bwMode="auto">
        <a:xfrm>
          <a:off x="2381250" y="17297400"/>
          <a:ext cx="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89</xdr:row>
      <xdr:rowOff>0</xdr:rowOff>
    </xdr:from>
    <xdr:ext cx="0" cy="228600"/>
    <xdr:sp macro="" textlink="">
      <xdr:nvSpPr>
        <xdr:cNvPr id="766" name="Text Box 8"/>
        <xdr:cNvSpPr txBox="1">
          <a:spLocks noChangeArrowheads="1"/>
        </xdr:cNvSpPr>
      </xdr:nvSpPr>
      <xdr:spPr bwMode="auto">
        <a:xfrm>
          <a:off x="2381250" y="17297400"/>
          <a:ext cx="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89</xdr:row>
      <xdr:rowOff>0</xdr:rowOff>
    </xdr:from>
    <xdr:ext cx="0" cy="228600"/>
    <xdr:sp macro="" textlink="">
      <xdr:nvSpPr>
        <xdr:cNvPr id="767" name="Text Box 10"/>
        <xdr:cNvSpPr txBox="1">
          <a:spLocks noChangeArrowheads="1"/>
        </xdr:cNvSpPr>
      </xdr:nvSpPr>
      <xdr:spPr bwMode="auto">
        <a:xfrm>
          <a:off x="2381250" y="17297400"/>
          <a:ext cx="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89</xdr:row>
      <xdr:rowOff>0</xdr:rowOff>
    </xdr:from>
    <xdr:ext cx="0" cy="219075"/>
    <xdr:sp macro="" textlink="">
      <xdr:nvSpPr>
        <xdr:cNvPr id="768" name="Text Box 4"/>
        <xdr:cNvSpPr txBox="1">
          <a:spLocks noChangeArrowheads="1"/>
        </xdr:cNvSpPr>
      </xdr:nvSpPr>
      <xdr:spPr bwMode="auto">
        <a:xfrm>
          <a:off x="2381250" y="17297400"/>
          <a:ext cx="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89</xdr:row>
      <xdr:rowOff>0</xdr:rowOff>
    </xdr:from>
    <xdr:ext cx="0" cy="219075"/>
    <xdr:sp macro="" textlink="">
      <xdr:nvSpPr>
        <xdr:cNvPr id="769" name="Text Box 8"/>
        <xdr:cNvSpPr txBox="1">
          <a:spLocks noChangeArrowheads="1"/>
        </xdr:cNvSpPr>
      </xdr:nvSpPr>
      <xdr:spPr bwMode="auto">
        <a:xfrm>
          <a:off x="2381250" y="17297400"/>
          <a:ext cx="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89</xdr:row>
      <xdr:rowOff>0</xdr:rowOff>
    </xdr:from>
    <xdr:ext cx="0" cy="219075"/>
    <xdr:sp macro="" textlink="">
      <xdr:nvSpPr>
        <xdr:cNvPr id="770" name="Text Box 4"/>
        <xdr:cNvSpPr txBox="1">
          <a:spLocks noChangeArrowheads="1"/>
        </xdr:cNvSpPr>
      </xdr:nvSpPr>
      <xdr:spPr bwMode="auto">
        <a:xfrm>
          <a:off x="2381250" y="17297400"/>
          <a:ext cx="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89</xdr:row>
      <xdr:rowOff>0</xdr:rowOff>
    </xdr:from>
    <xdr:ext cx="0" cy="219075"/>
    <xdr:sp macro="" textlink="">
      <xdr:nvSpPr>
        <xdr:cNvPr id="771" name="Text Box 8"/>
        <xdr:cNvSpPr txBox="1">
          <a:spLocks noChangeArrowheads="1"/>
        </xdr:cNvSpPr>
      </xdr:nvSpPr>
      <xdr:spPr bwMode="auto">
        <a:xfrm>
          <a:off x="2381250" y="17297400"/>
          <a:ext cx="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89</xdr:row>
      <xdr:rowOff>0</xdr:rowOff>
    </xdr:from>
    <xdr:ext cx="0" cy="228600"/>
    <xdr:sp macro="" textlink="">
      <xdr:nvSpPr>
        <xdr:cNvPr id="772" name="Text Box 2"/>
        <xdr:cNvSpPr txBox="1">
          <a:spLocks noChangeArrowheads="1"/>
        </xdr:cNvSpPr>
      </xdr:nvSpPr>
      <xdr:spPr bwMode="auto">
        <a:xfrm>
          <a:off x="2381250" y="17297400"/>
          <a:ext cx="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89</xdr:row>
      <xdr:rowOff>0</xdr:rowOff>
    </xdr:from>
    <xdr:ext cx="0" cy="228600"/>
    <xdr:sp macro="" textlink="">
      <xdr:nvSpPr>
        <xdr:cNvPr id="773" name="Text Box 4"/>
        <xdr:cNvSpPr txBox="1">
          <a:spLocks noChangeArrowheads="1"/>
        </xdr:cNvSpPr>
      </xdr:nvSpPr>
      <xdr:spPr bwMode="auto">
        <a:xfrm>
          <a:off x="2381250" y="17297400"/>
          <a:ext cx="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89</xdr:row>
      <xdr:rowOff>0</xdr:rowOff>
    </xdr:from>
    <xdr:ext cx="0" cy="228600"/>
    <xdr:sp macro="" textlink="">
      <xdr:nvSpPr>
        <xdr:cNvPr id="774" name="Text Box 6"/>
        <xdr:cNvSpPr txBox="1">
          <a:spLocks noChangeArrowheads="1"/>
        </xdr:cNvSpPr>
      </xdr:nvSpPr>
      <xdr:spPr bwMode="auto">
        <a:xfrm>
          <a:off x="2381250" y="17297400"/>
          <a:ext cx="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89</xdr:row>
      <xdr:rowOff>0</xdr:rowOff>
    </xdr:from>
    <xdr:ext cx="0" cy="228600"/>
    <xdr:sp macro="" textlink="">
      <xdr:nvSpPr>
        <xdr:cNvPr id="775" name="Text Box 8"/>
        <xdr:cNvSpPr txBox="1">
          <a:spLocks noChangeArrowheads="1"/>
        </xdr:cNvSpPr>
      </xdr:nvSpPr>
      <xdr:spPr bwMode="auto">
        <a:xfrm>
          <a:off x="2381250" y="17297400"/>
          <a:ext cx="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89</xdr:row>
      <xdr:rowOff>0</xdr:rowOff>
    </xdr:from>
    <xdr:ext cx="0" cy="228600"/>
    <xdr:sp macro="" textlink="">
      <xdr:nvSpPr>
        <xdr:cNvPr id="776" name="Text Box 10"/>
        <xdr:cNvSpPr txBox="1">
          <a:spLocks noChangeArrowheads="1"/>
        </xdr:cNvSpPr>
      </xdr:nvSpPr>
      <xdr:spPr bwMode="auto">
        <a:xfrm>
          <a:off x="2381250" y="17297400"/>
          <a:ext cx="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89</xdr:row>
      <xdr:rowOff>0</xdr:rowOff>
    </xdr:from>
    <xdr:ext cx="0" cy="219075"/>
    <xdr:sp macro="" textlink="">
      <xdr:nvSpPr>
        <xdr:cNvPr id="777" name="Text Box 4"/>
        <xdr:cNvSpPr txBox="1">
          <a:spLocks noChangeArrowheads="1"/>
        </xdr:cNvSpPr>
      </xdr:nvSpPr>
      <xdr:spPr bwMode="auto">
        <a:xfrm>
          <a:off x="2381250" y="17297400"/>
          <a:ext cx="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89</xdr:row>
      <xdr:rowOff>0</xdr:rowOff>
    </xdr:from>
    <xdr:ext cx="0" cy="219075"/>
    <xdr:sp macro="" textlink="">
      <xdr:nvSpPr>
        <xdr:cNvPr id="778" name="Text Box 8"/>
        <xdr:cNvSpPr txBox="1">
          <a:spLocks noChangeArrowheads="1"/>
        </xdr:cNvSpPr>
      </xdr:nvSpPr>
      <xdr:spPr bwMode="auto">
        <a:xfrm>
          <a:off x="2381250" y="17297400"/>
          <a:ext cx="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89</xdr:row>
      <xdr:rowOff>0</xdr:rowOff>
    </xdr:from>
    <xdr:ext cx="0" cy="219075"/>
    <xdr:sp macro="" textlink="">
      <xdr:nvSpPr>
        <xdr:cNvPr id="779" name="Text Box 4"/>
        <xdr:cNvSpPr txBox="1">
          <a:spLocks noChangeArrowheads="1"/>
        </xdr:cNvSpPr>
      </xdr:nvSpPr>
      <xdr:spPr bwMode="auto">
        <a:xfrm>
          <a:off x="2381250" y="17297400"/>
          <a:ext cx="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89</xdr:row>
      <xdr:rowOff>0</xdr:rowOff>
    </xdr:from>
    <xdr:ext cx="0" cy="219075"/>
    <xdr:sp macro="" textlink="">
      <xdr:nvSpPr>
        <xdr:cNvPr id="780" name="Text Box 8"/>
        <xdr:cNvSpPr txBox="1">
          <a:spLocks noChangeArrowheads="1"/>
        </xdr:cNvSpPr>
      </xdr:nvSpPr>
      <xdr:spPr bwMode="auto">
        <a:xfrm>
          <a:off x="2381250" y="17297400"/>
          <a:ext cx="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89</xdr:row>
      <xdr:rowOff>0</xdr:rowOff>
    </xdr:from>
    <xdr:ext cx="0" cy="228600"/>
    <xdr:sp macro="" textlink="">
      <xdr:nvSpPr>
        <xdr:cNvPr id="781" name="Text Box 2"/>
        <xdr:cNvSpPr txBox="1">
          <a:spLocks noChangeArrowheads="1"/>
        </xdr:cNvSpPr>
      </xdr:nvSpPr>
      <xdr:spPr bwMode="auto">
        <a:xfrm>
          <a:off x="2381250" y="17297400"/>
          <a:ext cx="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89</xdr:row>
      <xdr:rowOff>0</xdr:rowOff>
    </xdr:from>
    <xdr:ext cx="0" cy="228600"/>
    <xdr:sp macro="" textlink="">
      <xdr:nvSpPr>
        <xdr:cNvPr id="782" name="Text Box 4"/>
        <xdr:cNvSpPr txBox="1">
          <a:spLocks noChangeArrowheads="1"/>
        </xdr:cNvSpPr>
      </xdr:nvSpPr>
      <xdr:spPr bwMode="auto">
        <a:xfrm>
          <a:off x="2381250" y="17297400"/>
          <a:ext cx="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89</xdr:row>
      <xdr:rowOff>0</xdr:rowOff>
    </xdr:from>
    <xdr:ext cx="0" cy="228600"/>
    <xdr:sp macro="" textlink="">
      <xdr:nvSpPr>
        <xdr:cNvPr id="783" name="Text Box 6"/>
        <xdr:cNvSpPr txBox="1">
          <a:spLocks noChangeArrowheads="1"/>
        </xdr:cNvSpPr>
      </xdr:nvSpPr>
      <xdr:spPr bwMode="auto">
        <a:xfrm>
          <a:off x="2381250" y="17297400"/>
          <a:ext cx="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89</xdr:row>
      <xdr:rowOff>0</xdr:rowOff>
    </xdr:from>
    <xdr:ext cx="0" cy="228600"/>
    <xdr:sp macro="" textlink="">
      <xdr:nvSpPr>
        <xdr:cNvPr id="784" name="Text Box 8"/>
        <xdr:cNvSpPr txBox="1">
          <a:spLocks noChangeArrowheads="1"/>
        </xdr:cNvSpPr>
      </xdr:nvSpPr>
      <xdr:spPr bwMode="auto">
        <a:xfrm>
          <a:off x="2381250" y="17297400"/>
          <a:ext cx="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89</xdr:row>
      <xdr:rowOff>0</xdr:rowOff>
    </xdr:from>
    <xdr:ext cx="0" cy="228600"/>
    <xdr:sp macro="" textlink="">
      <xdr:nvSpPr>
        <xdr:cNvPr id="785" name="Text Box 10"/>
        <xdr:cNvSpPr txBox="1">
          <a:spLocks noChangeArrowheads="1"/>
        </xdr:cNvSpPr>
      </xdr:nvSpPr>
      <xdr:spPr bwMode="auto">
        <a:xfrm>
          <a:off x="2381250" y="17297400"/>
          <a:ext cx="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89</xdr:row>
      <xdr:rowOff>0</xdr:rowOff>
    </xdr:from>
    <xdr:ext cx="0" cy="219075"/>
    <xdr:sp macro="" textlink="">
      <xdr:nvSpPr>
        <xdr:cNvPr id="786" name="Text Box 4"/>
        <xdr:cNvSpPr txBox="1">
          <a:spLocks noChangeArrowheads="1"/>
        </xdr:cNvSpPr>
      </xdr:nvSpPr>
      <xdr:spPr bwMode="auto">
        <a:xfrm>
          <a:off x="2381250" y="17297400"/>
          <a:ext cx="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89</xdr:row>
      <xdr:rowOff>0</xdr:rowOff>
    </xdr:from>
    <xdr:ext cx="0" cy="219075"/>
    <xdr:sp macro="" textlink="">
      <xdr:nvSpPr>
        <xdr:cNvPr id="787" name="Text Box 8"/>
        <xdr:cNvSpPr txBox="1">
          <a:spLocks noChangeArrowheads="1"/>
        </xdr:cNvSpPr>
      </xdr:nvSpPr>
      <xdr:spPr bwMode="auto">
        <a:xfrm>
          <a:off x="2381250" y="17297400"/>
          <a:ext cx="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89</xdr:row>
      <xdr:rowOff>0</xdr:rowOff>
    </xdr:from>
    <xdr:ext cx="0" cy="219075"/>
    <xdr:sp macro="" textlink="">
      <xdr:nvSpPr>
        <xdr:cNvPr id="788" name="Text Box 4"/>
        <xdr:cNvSpPr txBox="1">
          <a:spLocks noChangeArrowheads="1"/>
        </xdr:cNvSpPr>
      </xdr:nvSpPr>
      <xdr:spPr bwMode="auto">
        <a:xfrm>
          <a:off x="2381250" y="17297400"/>
          <a:ext cx="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89</xdr:row>
      <xdr:rowOff>0</xdr:rowOff>
    </xdr:from>
    <xdr:ext cx="0" cy="219075"/>
    <xdr:sp macro="" textlink="">
      <xdr:nvSpPr>
        <xdr:cNvPr id="789" name="Text Box 8"/>
        <xdr:cNvSpPr txBox="1">
          <a:spLocks noChangeArrowheads="1"/>
        </xdr:cNvSpPr>
      </xdr:nvSpPr>
      <xdr:spPr bwMode="auto">
        <a:xfrm>
          <a:off x="2381250" y="17297400"/>
          <a:ext cx="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89</xdr:row>
      <xdr:rowOff>0</xdr:rowOff>
    </xdr:from>
    <xdr:ext cx="0" cy="228600"/>
    <xdr:sp macro="" textlink="">
      <xdr:nvSpPr>
        <xdr:cNvPr id="790" name="Text Box 2"/>
        <xdr:cNvSpPr txBox="1">
          <a:spLocks noChangeArrowheads="1"/>
        </xdr:cNvSpPr>
      </xdr:nvSpPr>
      <xdr:spPr bwMode="auto">
        <a:xfrm>
          <a:off x="2381250" y="17297400"/>
          <a:ext cx="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89</xdr:row>
      <xdr:rowOff>0</xdr:rowOff>
    </xdr:from>
    <xdr:ext cx="0" cy="228600"/>
    <xdr:sp macro="" textlink="">
      <xdr:nvSpPr>
        <xdr:cNvPr id="791" name="Text Box 4"/>
        <xdr:cNvSpPr txBox="1">
          <a:spLocks noChangeArrowheads="1"/>
        </xdr:cNvSpPr>
      </xdr:nvSpPr>
      <xdr:spPr bwMode="auto">
        <a:xfrm>
          <a:off x="2381250" y="17297400"/>
          <a:ext cx="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89</xdr:row>
      <xdr:rowOff>0</xdr:rowOff>
    </xdr:from>
    <xdr:ext cx="0" cy="228600"/>
    <xdr:sp macro="" textlink="">
      <xdr:nvSpPr>
        <xdr:cNvPr id="792" name="Text Box 6"/>
        <xdr:cNvSpPr txBox="1">
          <a:spLocks noChangeArrowheads="1"/>
        </xdr:cNvSpPr>
      </xdr:nvSpPr>
      <xdr:spPr bwMode="auto">
        <a:xfrm>
          <a:off x="2381250" y="17297400"/>
          <a:ext cx="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89</xdr:row>
      <xdr:rowOff>0</xdr:rowOff>
    </xdr:from>
    <xdr:ext cx="0" cy="228600"/>
    <xdr:sp macro="" textlink="">
      <xdr:nvSpPr>
        <xdr:cNvPr id="793" name="Text Box 8"/>
        <xdr:cNvSpPr txBox="1">
          <a:spLocks noChangeArrowheads="1"/>
        </xdr:cNvSpPr>
      </xdr:nvSpPr>
      <xdr:spPr bwMode="auto">
        <a:xfrm>
          <a:off x="2381250" y="17297400"/>
          <a:ext cx="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89</xdr:row>
      <xdr:rowOff>0</xdr:rowOff>
    </xdr:from>
    <xdr:ext cx="0" cy="228600"/>
    <xdr:sp macro="" textlink="">
      <xdr:nvSpPr>
        <xdr:cNvPr id="794" name="Text Box 10"/>
        <xdr:cNvSpPr txBox="1">
          <a:spLocks noChangeArrowheads="1"/>
        </xdr:cNvSpPr>
      </xdr:nvSpPr>
      <xdr:spPr bwMode="auto">
        <a:xfrm>
          <a:off x="2381250" y="17297400"/>
          <a:ext cx="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89</xdr:row>
      <xdr:rowOff>0</xdr:rowOff>
    </xdr:from>
    <xdr:ext cx="0" cy="219075"/>
    <xdr:sp macro="" textlink="">
      <xdr:nvSpPr>
        <xdr:cNvPr id="795" name="Text Box 4"/>
        <xdr:cNvSpPr txBox="1">
          <a:spLocks noChangeArrowheads="1"/>
        </xdr:cNvSpPr>
      </xdr:nvSpPr>
      <xdr:spPr bwMode="auto">
        <a:xfrm>
          <a:off x="2381250" y="17297400"/>
          <a:ext cx="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89</xdr:row>
      <xdr:rowOff>0</xdr:rowOff>
    </xdr:from>
    <xdr:ext cx="0" cy="219075"/>
    <xdr:sp macro="" textlink="">
      <xdr:nvSpPr>
        <xdr:cNvPr id="796" name="Text Box 8"/>
        <xdr:cNvSpPr txBox="1">
          <a:spLocks noChangeArrowheads="1"/>
        </xdr:cNvSpPr>
      </xdr:nvSpPr>
      <xdr:spPr bwMode="auto">
        <a:xfrm>
          <a:off x="2381250" y="17297400"/>
          <a:ext cx="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89</xdr:row>
      <xdr:rowOff>0</xdr:rowOff>
    </xdr:from>
    <xdr:ext cx="0" cy="219075"/>
    <xdr:sp macro="" textlink="">
      <xdr:nvSpPr>
        <xdr:cNvPr id="797" name="Text Box 4"/>
        <xdr:cNvSpPr txBox="1">
          <a:spLocks noChangeArrowheads="1"/>
        </xdr:cNvSpPr>
      </xdr:nvSpPr>
      <xdr:spPr bwMode="auto">
        <a:xfrm>
          <a:off x="2381250" y="17297400"/>
          <a:ext cx="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89</xdr:row>
      <xdr:rowOff>0</xdr:rowOff>
    </xdr:from>
    <xdr:ext cx="0" cy="219075"/>
    <xdr:sp macro="" textlink="">
      <xdr:nvSpPr>
        <xdr:cNvPr id="798" name="Text Box 8"/>
        <xdr:cNvSpPr txBox="1">
          <a:spLocks noChangeArrowheads="1"/>
        </xdr:cNvSpPr>
      </xdr:nvSpPr>
      <xdr:spPr bwMode="auto">
        <a:xfrm>
          <a:off x="2381250" y="17297400"/>
          <a:ext cx="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89</xdr:row>
      <xdr:rowOff>0</xdr:rowOff>
    </xdr:from>
    <xdr:ext cx="0" cy="228600"/>
    <xdr:sp macro="" textlink="">
      <xdr:nvSpPr>
        <xdr:cNvPr id="799" name="Text Box 2"/>
        <xdr:cNvSpPr txBox="1">
          <a:spLocks noChangeArrowheads="1"/>
        </xdr:cNvSpPr>
      </xdr:nvSpPr>
      <xdr:spPr bwMode="auto">
        <a:xfrm>
          <a:off x="2381250" y="17297400"/>
          <a:ext cx="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89</xdr:row>
      <xdr:rowOff>0</xdr:rowOff>
    </xdr:from>
    <xdr:ext cx="0" cy="228600"/>
    <xdr:sp macro="" textlink="">
      <xdr:nvSpPr>
        <xdr:cNvPr id="800" name="Text Box 4"/>
        <xdr:cNvSpPr txBox="1">
          <a:spLocks noChangeArrowheads="1"/>
        </xdr:cNvSpPr>
      </xdr:nvSpPr>
      <xdr:spPr bwMode="auto">
        <a:xfrm>
          <a:off x="2381250" y="17297400"/>
          <a:ext cx="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89</xdr:row>
      <xdr:rowOff>0</xdr:rowOff>
    </xdr:from>
    <xdr:ext cx="0" cy="228600"/>
    <xdr:sp macro="" textlink="">
      <xdr:nvSpPr>
        <xdr:cNvPr id="801" name="Text Box 6"/>
        <xdr:cNvSpPr txBox="1">
          <a:spLocks noChangeArrowheads="1"/>
        </xdr:cNvSpPr>
      </xdr:nvSpPr>
      <xdr:spPr bwMode="auto">
        <a:xfrm>
          <a:off x="2381250" y="17297400"/>
          <a:ext cx="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89</xdr:row>
      <xdr:rowOff>0</xdr:rowOff>
    </xdr:from>
    <xdr:ext cx="0" cy="228600"/>
    <xdr:sp macro="" textlink="">
      <xdr:nvSpPr>
        <xdr:cNvPr id="802" name="Text Box 8"/>
        <xdr:cNvSpPr txBox="1">
          <a:spLocks noChangeArrowheads="1"/>
        </xdr:cNvSpPr>
      </xdr:nvSpPr>
      <xdr:spPr bwMode="auto">
        <a:xfrm>
          <a:off x="2381250" y="17297400"/>
          <a:ext cx="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89</xdr:row>
      <xdr:rowOff>0</xdr:rowOff>
    </xdr:from>
    <xdr:ext cx="0" cy="228600"/>
    <xdr:sp macro="" textlink="">
      <xdr:nvSpPr>
        <xdr:cNvPr id="803" name="Text Box 10"/>
        <xdr:cNvSpPr txBox="1">
          <a:spLocks noChangeArrowheads="1"/>
        </xdr:cNvSpPr>
      </xdr:nvSpPr>
      <xdr:spPr bwMode="auto">
        <a:xfrm>
          <a:off x="2381250" y="17297400"/>
          <a:ext cx="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89</xdr:row>
      <xdr:rowOff>0</xdr:rowOff>
    </xdr:from>
    <xdr:ext cx="0" cy="219075"/>
    <xdr:sp macro="" textlink="">
      <xdr:nvSpPr>
        <xdr:cNvPr id="804" name="Text Box 4"/>
        <xdr:cNvSpPr txBox="1">
          <a:spLocks noChangeArrowheads="1"/>
        </xdr:cNvSpPr>
      </xdr:nvSpPr>
      <xdr:spPr bwMode="auto">
        <a:xfrm>
          <a:off x="2381250" y="17297400"/>
          <a:ext cx="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89</xdr:row>
      <xdr:rowOff>0</xdr:rowOff>
    </xdr:from>
    <xdr:ext cx="0" cy="219075"/>
    <xdr:sp macro="" textlink="">
      <xdr:nvSpPr>
        <xdr:cNvPr id="805" name="Text Box 8"/>
        <xdr:cNvSpPr txBox="1">
          <a:spLocks noChangeArrowheads="1"/>
        </xdr:cNvSpPr>
      </xdr:nvSpPr>
      <xdr:spPr bwMode="auto">
        <a:xfrm>
          <a:off x="2381250" y="17297400"/>
          <a:ext cx="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89</xdr:row>
      <xdr:rowOff>0</xdr:rowOff>
    </xdr:from>
    <xdr:ext cx="0" cy="219075"/>
    <xdr:sp macro="" textlink="">
      <xdr:nvSpPr>
        <xdr:cNvPr id="806" name="Text Box 4"/>
        <xdr:cNvSpPr txBox="1">
          <a:spLocks noChangeArrowheads="1"/>
        </xdr:cNvSpPr>
      </xdr:nvSpPr>
      <xdr:spPr bwMode="auto">
        <a:xfrm>
          <a:off x="2381250" y="17297400"/>
          <a:ext cx="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89</xdr:row>
      <xdr:rowOff>0</xdr:rowOff>
    </xdr:from>
    <xdr:ext cx="0" cy="219075"/>
    <xdr:sp macro="" textlink="">
      <xdr:nvSpPr>
        <xdr:cNvPr id="807" name="Text Box 8"/>
        <xdr:cNvSpPr txBox="1">
          <a:spLocks noChangeArrowheads="1"/>
        </xdr:cNvSpPr>
      </xdr:nvSpPr>
      <xdr:spPr bwMode="auto">
        <a:xfrm>
          <a:off x="2381250" y="17297400"/>
          <a:ext cx="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89</xdr:row>
      <xdr:rowOff>0</xdr:rowOff>
    </xdr:from>
    <xdr:ext cx="0" cy="228600"/>
    <xdr:sp macro="" textlink="">
      <xdr:nvSpPr>
        <xdr:cNvPr id="808" name="Text Box 2"/>
        <xdr:cNvSpPr txBox="1">
          <a:spLocks noChangeArrowheads="1"/>
        </xdr:cNvSpPr>
      </xdr:nvSpPr>
      <xdr:spPr bwMode="auto">
        <a:xfrm>
          <a:off x="2381250" y="17297400"/>
          <a:ext cx="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89</xdr:row>
      <xdr:rowOff>0</xdr:rowOff>
    </xdr:from>
    <xdr:ext cx="0" cy="228600"/>
    <xdr:sp macro="" textlink="">
      <xdr:nvSpPr>
        <xdr:cNvPr id="809" name="Text Box 4"/>
        <xdr:cNvSpPr txBox="1">
          <a:spLocks noChangeArrowheads="1"/>
        </xdr:cNvSpPr>
      </xdr:nvSpPr>
      <xdr:spPr bwMode="auto">
        <a:xfrm>
          <a:off x="2381250" y="17297400"/>
          <a:ext cx="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89</xdr:row>
      <xdr:rowOff>0</xdr:rowOff>
    </xdr:from>
    <xdr:ext cx="0" cy="228600"/>
    <xdr:sp macro="" textlink="">
      <xdr:nvSpPr>
        <xdr:cNvPr id="810" name="Text Box 6"/>
        <xdr:cNvSpPr txBox="1">
          <a:spLocks noChangeArrowheads="1"/>
        </xdr:cNvSpPr>
      </xdr:nvSpPr>
      <xdr:spPr bwMode="auto">
        <a:xfrm>
          <a:off x="2381250" y="17297400"/>
          <a:ext cx="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89</xdr:row>
      <xdr:rowOff>0</xdr:rowOff>
    </xdr:from>
    <xdr:ext cx="0" cy="228600"/>
    <xdr:sp macro="" textlink="">
      <xdr:nvSpPr>
        <xdr:cNvPr id="811" name="Text Box 8"/>
        <xdr:cNvSpPr txBox="1">
          <a:spLocks noChangeArrowheads="1"/>
        </xdr:cNvSpPr>
      </xdr:nvSpPr>
      <xdr:spPr bwMode="auto">
        <a:xfrm>
          <a:off x="2381250" y="17297400"/>
          <a:ext cx="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89</xdr:row>
      <xdr:rowOff>0</xdr:rowOff>
    </xdr:from>
    <xdr:ext cx="0" cy="228600"/>
    <xdr:sp macro="" textlink="">
      <xdr:nvSpPr>
        <xdr:cNvPr id="812" name="Text Box 10"/>
        <xdr:cNvSpPr txBox="1">
          <a:spLocks noChangeArrowheads="1"/>
        </xdr:cNvSpPr>
      </xdr:nvSpPr>
      <xdr:spPr bwMode="auto">
        <a:xfrm>
          <a:off x="2381250" y="17297400"/>
          <a:ext cx="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89</xdr:row>
      <xdr:rowOff>0</xdr:rowOff>
    </xdr:from>
    <xdr:ext cx="0" cy="219075"/>
    <xdr:sp macro="" textlink="">
      <xdr:nvSpPr>
        <xdr:cNvPr id="813" name="Text Box 4"/>
        <xdr:cNvSpPr txBox="1">
          <a:spLocks noChangeArrowheads="1"/>
        </xdr:cNvSpPr>
      </xdr:nvSpPr>
      <xdr:spPr bwMode="auto">
        <a:xfrm>
          <a:off x="2381250" y="17297400"/>
          <a:ext cx="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89</xdr:row>
      <xdr:rowOff>0</xdr:rowOff>
    </xdr:from>
    <xdr:ext cx="0" cy="219075"/>
    <xdr:sp macro="" textlink="">
      <xdr:nvSpPr>
        <xdr:cNvPr id="814" name="Text Box 8"/>
        <xdr:cNvSpPr txBox="1">
          <a:spLocks noChangeArrowheads="1"/>
        </xdr:cNvSpPr>
      </xdr:nvSpPr>
      <xdr:spPr bwMode="auto">
        <a:xfrm>
          <a:off x="2381250" y="17297400"/>
          <a:ext cx="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89</xdr:row>
      <xdr:rowOff>0</xdr:rowOff>
    </xdr:from>
    <xdr:ext cx="0" cy="219075"/>
    <xdr:sp macro="" textlink="">
      <xdr:nvSpPr>
        <xdr:cNvPr id="815" name="Text Box 4"/>
        <xdr:cNvSpPr txBox="1">
          <a:spLocks noChangeArrowheads="1"/>
        </xdr:cNvSpPr>
      </xdr:nvSpPr>
      <xdr:spPr bwMode="auto">
        <a:xfrm>
          <a:off x="2381250" y="17297400"/>
          <a:ext cx="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89</xdr:row>
      <xdr:rowOff>0</xdr:rowOff>
    </xdr:from>
    <xdr:ext cx="0" cy="219075"/>
    <xdr:sp macro="" textlink="">
      <xdr:nvSpPr>
        <xdr:cNvPr id="816" name="Text Box 8"/>
        <xdr:cNvSpPr txBox="1">
          <a:spLocks noChangeArrowheads="1"/>
        </xdr:cNvSpPr>
      </xdr:nvSpPr>
      <xdr:spPr bwMode="auto">
        <a:xfrm>
          <a:off x="2381250" y="17297400"/>
          <a:ext cx="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89</xdr:row>
      <xdr:rowOff>0</xdr:rowOff>
    </xdr:from>
    <xdr:ext cx="0" cy="228600"/>
    <xdr:sp macro="" textlink="">
      <xdr:nvSpPr>
        <xdr:cNvPr id="817" name="Text Box 2"/>
        <xdr:cNvSpPr txBox="1">
          <a:spLocks noChangeArrowheads="1"/>
        </xdr:cNvSpPr>
      </xdr:nvSpPr>
      <xdr:spPr bwMode="auto">
        <a:xfrm>
          <a:off x="2381250" y="17297400"/>
          <a:ext cx="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89</xdr:row>
      <xdr:rowOff>0</xdr:rowOff>
    </xdr:from>
    <xdr:ext cx="0" cy="228600"/>
    <xdr:sp macro="" textlink="">
      <xdr:nvSpPr>
        <xdr:cNvPr id="818" name="Text Box 4"/>
        <xdr:cNvSpPr txBox="1">
          <a:spLocks noChangeArrowheads="1"/>
        </xdr:cNvSpPr>
      </xdr:nvSpPr>
      <xdr:spPr bwMode="auto">
        <a:xfrm>
          <a:off x="2381250" y="17297400"/>
          <a:ext cx="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89</xdr:row>
      <xdr:rowOff>0</xdr:rowOff>
    </xdr:from>
    <xdr:ext cx="0" cy="228600"/>
    <xdr:sp macro="" textlink="">
      <xdr:nvSpPr>
        <xdr:cNvPr id="819" name="Text Box 6"/>
        <xdr:cNvSpPr txBox="1">
          <a:spLocks noChangeArrowheads="1"/>
        </xdr:cNvSpPr>
      </xdr:nvSpPr>
      <xdr:spPr bwMode="auto">
        <a:xfrm>
          <a:off x="2381250" y="17297400"/>
          <a:ext cx="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89</xdr:row>
      <xdr:rowOff>0</xdr:rowOff>
    </xdr:from>
    <xdr:ext cx="0" cy="228600"/>
    <xdr:sp macro="" textlink="">
      <xdr:nvSpPr>
        <xdr:cNvPr id="820" name="Text Box 8"/>
        <xdr:cNvSpPr txBox="1">
          <a:spLocks noChangeArrowheads="1"/>
        </xdr:cNvSpPr>
      </xdr:nvSpPr>
      <xdr:spPr bwMode="auto">
        <a:xfrm>
          <a:off x="2381250" y="17297400"/>
          <a:ext cx="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89</xdr:row>
      <xdr:rowOff>0</xdr:rowOff>
    </xdr:from>
    <xdr:ext cx="0" cy="228600"/>
    <xdr:sp macro="" textlink="">
      <xdr:nvSpPr>
        <xdr:cNvPr id="821" name="Text Box 10"/>
        <xdr:cNvSpPr txBox="1">
          <a:spLocks noChangeArrowheads="1"/>
        </xdr:cNvSpPr>
      </xdr:nvSpPr>
      <xdr:spPr bwMode="auto">
        <a:xfrm>
          <a:off x="2381250" y="17297400"/>
          <a:ext cx="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89</xdr:row>
      <xdr:rowOff>0</xdr:rowOff>
    </xdr:from>
    <xdr:ext cx="0" cy="219075"/>
    <xdr:sp macro="" textlink="">
      <xdr:nvSpPr>
        <xdr:cNvPr id="822" name="Text Box 4"/>
        <xdr:cNvSpPr txBox="1">
          <a:spLocks noChangeArrowheads="1"/>
        </xdr:cNvSpPr>
      </xdr:nvSpPr>
      <xdr:spPr bwMode="auto">
        <a:xfrm>
          <a:off x="2381250" y="17297400"/>
          <a:ext cx="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89</xdr:row>
      <xdr:rowOff>0</xdr:rowOff>
    </xdr:from>
    <xdr:ext cx="0" cy="219075"/>
    <xdr:sp macro="" textlink="">
      <xdr:nvSpPr>
        <xdr:cNvPr id="823" name="Text Box 8"/>
        <xdr:cNvSpPr txBox="1">
          <a:spLocks noChangeArrowheads="1"/>
        </xdr:cNvSpPr>
      </xdr:nvSpPr>
      <xdr:spPr bwMode="auto">
        <a:xfrm>
          <a:off x="2381250" y="17297400"/>
          <a:ext cx="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89</xdr:row>
      <xdr:rowOff>0</xdr:rowOff>
    </xdr:from>
    <xdr:ext cx="0" cy="219075"/>
    <xdr:sp macro="" textlink="">
      <xdr:nvSpPr>
        <xdr:cNvPr id="824" name="Text Box 4"/>
        <xdr:cNvSpPr txBox="1">
          <a:spLocks noChangeArrowheads="1"/>
        </xdr:cNvSpPr>
      </xdr:nvSpPr>
      <xdr:spPr bwMode="auto">
        <a:xfrm>
          <a:off x="2381250" y="17297400"/>
          <a:ext cx="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89</xdr:row>
      <xdr:rowOff>0</xdr:rowOff>
    </xdr:from>
    <xdr:ext cx="0" cy="219075"/>
    <xdr:sp macro="" textlink="">
      <xdr:nvSpPr>
        <xdr:cNvPr id="825" name="Text Box 8"/>
        <xdr:cNvSpPr txBox="1">
          <a:spLocks noChangeArrowheads="1"/>
        </xdr:cNvSpPr>
      </xdr:nvSpPr>
      <xdr:spPr bwMode="auto">
        <a:xfrm>
          <a:off x="2381250" y="17297400"/>
          <a:ext cx="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89</xdr:row>
      <xdr:rowOff>0</xdr:rowOff>
    </xdr:from>
    <xdr:ext cx="0" cy="228600"/>
    <xdr:sp macro="" textlink="">
      <xdr:nvSpPr>
        <xdr:cNvPr id="826" name="Text Box 2"/>
        <xdr:cNvSpPr txBox="1">
          <a:spLocks noChangeArrowheads="1"/>
        </xdr:cNvSpPr>
      </xdr:nvSpPr>
      <xdr:spPr bwMode="auto">
        <a:xfrm>
          <a:off x="2381250" y="17297400"/>
          <a:ext cx="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89</xdr:row>
      <xdr:rowOff>0</xdr:rowOff>
    </xdr:from>
    <xdr:ext cx="0" cy="228600"/>
    <xdr:sp macro="" textlink="">
      <xdr:nvSpPr>
        <xdr:cNvPr id="827" name="Text Box 4"/>
        <xdr:cNvSpPr txBox="1">
          <a:spLocks noChangeArrowheads="1"/>
        </xdr:cNvSpPr>
      </xdr:nvSpPr>
      <xdr:spPr bwMode="auto">
        <a:xfrm>
          <a:off x="2381250" y="17297400"/>
          <a:ext cx="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89</xdr:row>
      <xdr:rowOff>0</xdr:rowOff>
    </xdr:from>
    <xdr:ext cx="0" cy="228600"/>
    <xdr:sp macro="" textlink="">
      <xdr:nvSpPr>
        <xdr:cNvPr id="828" name="Text Box 6"/>
        <xdr:cNvSpPr txBox="1">
          <a:spLocks noChangeArrowheads="1"/>
        </xdr:cNvSpPr>
      </xdr:nvSpPr>
      <xdr:spPr bwMode="auto">
        <a:xfrm>
          <a:off x="2381250" y="17297400"/>
          <a:ext cx="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89</xdr:row>
      <xdr:rowOff>0</xdr:rowOff>
    </xdr:from>
    <xdr:ext cx="0" cy="228600"/>
    <xdr:sp macro="" textlink="">
      <xdr:nvSpPr>
        <xdr:cNvPr id="829" name="Text Box 8"/>
        <xdr:cNvSpPr txBox="1">
          <a:spLocks noChangeArrowheads="1"/>
        </xdr:cNvSpPr>
      </xdr:nvSpPr>
      <xdr:spPr bwMode="auto">
        <a:xfrm>
          <a:off x="2381250" y="17297400"/>
          <a:ext cx="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89</xdr:row>
      <xdr:rowOff>0</xdr:rowOff>
    </xdr:from>
    <xdr:ext cx="0" cy="228600"/>
    <xdr:sp macro="" textlink="">
      <xdr:nvSpPr>
        <xdr:cNvPr id="830" name="Text Box 10"/>
        <xdr:cNvSpPr txBox="1">
          <a:spLocks noChangeArrowheads="1"/>
        </xdr:cNvSpPr>
      </xdr:nvSpPr>
      <xdr:spPr bwMode="auto">
        <a:xfrm>
          <a:off x="2381250" y="17297400"/>
          <a:ext cx="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89</xdr:row>
      <xdr:rowOff>0</xdr:rowOff>
    </xdr:from>
    <xdr:ext cx="0" cy="219075"/>
    <xdr:sp macro="" textlink="">
      <xdr:nvSpPr>
        <xdr:cNvPr id="831" name="Text Box 4"/>
        <xdr:cNvSpPr txBox="1">
          <a:spLocks noChangeArrowheads="1"/>
        </xdr:cNvSpPr>
      </xdr:nvSpPr>
      <xdr:spPr bwMode="auto">
        <a:xfrm>
          <a:off x="2381250" y="17297400"/>
          <a:ext cx="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89</xdr:row>
      <xdr:rowOff>0</xdr:rowOff>
    </xdr:from>
    <xdr:ext cx="0" cy="219075"/>
    <xdr:sp macro="" textlink="">
      <xdr:nvSpPr>
        <xdr:cNvPr id="832" name="Text Box 8"/>
        <xdr:cNvSpPr txBox="1">
          <a:spLocks noChangeArrowheads="1"/>
        </xdr:cNvSpPr>
      </xdr:nvSpPr>
      <xdr:spPr bwMode="auto">
        <a:xfrm>
          <a:off x="2381250" y="17297400"/>
          <a:ext cx="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89</xdr:row>
      <xdr:rowOff>0</xdr:rowOff>
    </xdr:from>
    <xdr:ext cx="0" cy="219075"/>
    <xdr:sp macro="" textlink="">
      <xdr:nvSpPr>
        <xdr:cNvPr id="833" name="Text Box 4"/>
        <xdr:cNvSpPr txBox="1">
          <a:spLocks noChangeArrowheads="1"/>
        </xdr:cNvSpPr>
      </xdr:nvSpPr>
      <xdr:spPr bwMode="auto">
        <a:xfrm>
          <a:off x="2381250" y="17297400"/>
          <a:ext cx="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89</xdr:row>
      <xdr:rowOff>0</xdr:rowOff>
    </xdr:from>
    <xdr:ext cx="0" cy="219075"/>
    <xdr:sp macro="" textlink="">
      <xdr:nvSpPr>
        <xdr:cNvPr id="834" name="Text Box 8"/>
        <xdr:cNvSpPr txBox="1">
          <a:spLocks noChangeArrowheads="1"/>
        </xdr:cNvSpPr>
      </xdr:nvSpPr>
      <xdr:spPr bwMode="auto">
        <a:xfrm>
          <a:off x="2381250" y="17297400"/>
          <a:ext cx="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152</xdr:row>
      <xdr:rowOff>0</xdr:rowOff>
    </xdr:from>
    <xdr:ext cx="0" cy="208817"/>
    <xdr:sp macro="" textlink="">
      <xdr:nvSpPr>
        <xdr:cNvPr id="835" name="Text Box 4"/>
        <xdr:cNvSpPr txBox="1">
          <a:spLocks noChangeArrowheads="1"/>
        </xdr:cNvSpPr>
      </xdr:nvSpPr>
      <xdr:spPr bwMode="auto">
        <a:xfrm>
          <a:off x="2381250" y="31089600"/>
          <a:ext cx="0" cy="2088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152</xdr:row>
      <xdr:rowOff>0</xdr:rowOff>
    </xdr:from>
    <xdr:ext cx="0" cy="208817"/>
    <xdr:sp macro="" textlink="">
      <xdr:nvSpPr>
        <xdr:cNvPr id="836" name="Text Box 8"/>
        <xdr:cNvSpPr txBox="1">
          <a:spLocks noChangeArrowheads="1"/>
        </xdr:cNvSpPr>
      </xdr:nvSpPr>
      <xdr:spPr bwMode="auto">
        <a:xfrm>
          <a:off x="2381250" y="31089600"/>
          <a:ext cx="0" cy="2088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152</xdr:row>
      <xdr:rowOff>0</xdr:rowOff>
    </xdr:from>
    <xdr:ext cx="85725" cy="208817"/>
    <xdr:sp macro="" textlink="">
      <xdr:nvSpPr>
        <xdr:cNvPr id="837" name="Text Box 14"/>
        <xdr:cNvSpPr txBox="1">
          <a:spLocks noChangeArrowheads="1"/>
        </xdr:cNvSpPr>
      </xdr:nvSpPr>
      <xdr:spPr bwMode="auto">
        <a:xfrm>
          <a:off x="4667250" y="31089600"/>
          <a:ext cx="85725" cy="2088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152</xdr:row>
      <xdr:rowOff>0</xdr:rowOff>
    </xdr:from>
    <xdr:ext cx="85725" cy="208817"/>
    <xdr:sp macro="" textlink="">
      <xdr:nvSpPr>
        <xdr:cNvPr id="838" name="Text Box 18"/>
        <xdr:cNvSpPr txBox="1">
          <a:spLocks noChangeArrowheads="1"/>
        </xdr:cNvSpPr>
      </xdr:nvSpPr>
      <xdr:spPr bwMode="auto">
        <a:xfrm>
          <a:off x="4667250" y="31089600"/>
          <a:ext cx="85725" cy="2088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152</xdr:row>
      <xdr:rowOff>0</xdr:rowOff>
    </xdr:from>
    <xdr:ext cx="85725" cy="208817"/>
    <xdr:sp macro="" textlink="">
      <xdr:nvSpPr>
        <xdr:cNvPr id="839" name="Text Box 14"/>
        <xdr:cNvSpPr txBox="1">
          <a:spLocks noChangeArrowheads="1"/>
        </xdr:cNvSpPr>
      </xdr:nvSpPr>
      <xdr:spPr bwMode="auto">
        <a:xfrm>
          <a:off x="4667250" y="31089600"/>
          <a:ext cx="85725" cy="2088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152</xdr:row>
      <xdr:rowOff>0</xdr:rowOff>
    </xdr:from>
    <xdr:ext cx="85725" cy="208817"/>
    <xdr:sp macro="" textlink="">
      <xdr:nvSpPr>
        <xdr:cNvPr id="840" name="Text Box 18"/>
        <xdr:cNvSpPr txBox="1">
          <a:spLocks noChangeArrowheads="1"/>
        </xdr:cNvSpPr>
      </xdr:nvSpPr>
      <xdr:spPr bwMode="auto">
        <a:xfrm>
          <a:off x="4667250" y="31089600"/>
          <a:ext cx="85725" cy="2088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152</xdr:row>
      <xdr:rowOff>0</xdr:rowOff>
    </xdr:from>
    <xdr:ext cx="85725" cy="208817"/>
    <xdr:sp macro="" textlink="">
      <xdr:nvSpPr>
        <xdr:cNvPr id="841" name="Text Box 14"/>
        <xdr:cNvSpPr txBox="1">
          <a:spLocks noChangeArrowheads="1"/>
        </xdr:cNvSpPr>
      </xdr:nvSpPr>
      <xdr:spPr bwMode="auto">
        <a:xfrm>
          <a:off x="4667250" y="31089600"/>
          <a:ext cx="85725" cy="2088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152</xdr:row>
      <xdr:rowOff>0</xdr:rowOff>
    </xdr:from>
    <xdr:ext cx="85725" cy="208817"/>
    <xdr:sp macro="" textlink="">
      <xdr:nvSpPr>
        <xdr:cNvPr id="842" name="Text Box 18"/>
        <xdr:cNvSpPr txBox="1">
          <a:spLocks noChangeArrowheads="1"/>
        </xdr:cNvSpPr>
      </xdr:nvSpPr>
      <xdr:spPr bwMode="auto">
        <a:xfrm>
          <a:off x="4667250" y="31089600"/>
          <a:ext cx="85725" cy="2088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152</xdr:row>
      <xdr:rowOff>0</xdr:rowOff>
    </xdr:from>
    <xdr:ext cx="85725" cy="208817"/>
    <xdr:sp macro="" textlink="">
      <xdr:nvSpPr>
        <xdr:cNvPr id="843" name="Text Box 14"/>
        <xdr:cNvSpPr txBox="1">
          <a:spLocks noChangeArrowheads="1"/>
        </xdr:cNvSpPr>
      </xdr:nvSpPr>
      <xdr:spPr bwMode="auto">
        <a:xfrm>
          <a:off x="4667250" y="31089600"/>
          <a:ext cx="85725" cy="2088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152</xdr:row>
      <xdr:rowOff>0</xdr:rowOff>
    </xdr:from>
    <xdr:ext cx="85725" cy="208817"/>
    <xdr:sp macro="" textlink="">
      <xdr:nvSpPr>
        <xdr:cNvPr id="844" name="Text Box 18"/>
        <xdr:cNvSpPr txBox="1">
          <a:spLocks noChangeArrowheads="1"/>
        </xdr:cNvSpPr>
      </xdr:nvSpPr>
      <xdr:spPr bwMode="auto">
        <a:xfrm>
          <a:off x="4667250" y="31089600"/>
          <a:ext cx="85725" cy="2088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152</xdr:row>
      <xdr:rowOff>0</xdr:rowOff>
    </xdr:from>
    <xdr:ext cx="85725" cy="208817"/>
    <xdr:sp macro="" textlink="">
      <xdr:nvSpPr>
        <xdr:cNvPr id="845" name="Text Box 14"/>
        <xdr:cNvSpPr txBox="1">
          <a:spLocks noChangeArrowheads="1"/>
        </xdr:cNvSpPr>
      </xdr:nvSpPr>
      <xdr:spPr bwMode="auto">
        <a:xfrm>
          <a:off x="4667250" y="31089600"/>
          <a:ext cx="85725" cy="2088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152</xdr:row>
      <xdr:rowOff>0</xdr:rowOff>
    </xdr:from>
    <xdr:ext cx="85725" cy="208817"/>
    <xdr:sp macro="" textlink="">
      <xdr:nvSpPr>
        <xdr:cNvPr id="846" name="Text Box 18"/>
        <xdr:cNvSpPr txBox="1">
          <a:spLocks noChangeArrowheads="1"/>
        </xdr:cNvSpPr>
      </xdr:nvSpPr>
      <xdr:spPr bwMode="auto">
        <a:xfrm>
          <a:off x="4667250" y="31089600"/>
          <a:ext cx="85725" cy="2088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152</xdr:row>
      <xdr:rowOff>0</xdr:rowOff>
    </xdr:from>
    <xdr:ext cx="85725" cy="208817"/>
    <xdr:sp macro="" textlink="">
      <xdr:nvSpPr>
        <xdr:cNvPr id="847" name="Text Box 14"/>
        <xdr:cNvSpPr txBox="1">
          <a:spLocks noChangeArrowheads="1"/>
        </xdr:cNvSpPr>
      </xdr:nvSpPr>
      <xdr:spPr bwMode="auto">
        <a:xfrm>
          <a:off x="4667250" y="31089600"/>
          <a:ext cx="85725" cy="2088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152</xdr:row>
      <xdr:rowOff>0</xdr:rowOff>
    </xdr:from>
    <xdr:ext cx="85725" cy="208817"/>
    <xdr:sp macro="" textlink="">
      <xdr:nvSpPr>
        <xdr:cNvPr id="848" name="Text Box 18"/>
        <xdr:cNvSpPr txBox="1">
          <a:spLocks noChangeArrowheads="1"/>
        </xdr:cNvSpPr>
      </xdr:nvSpPr>
      <xdr:spPr bwMode="auto">
        <a:xfrm>
          <a:off x="4667250" y="31089600"/>
          <a:ext cx="85725" cy="2088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152</xdr:row>
      <xdr:rowOff>0</xdr:rowOff>
    </xdr:from>
    <xdr:ext cx="85725" cy="208817"/>
    <xdr:sp macro="" textlink="">
      <xdr:nvSpPr>
        <xdr:cNvPr id="849" name="Text Box 14"/>
        <xdr:cNvSpPr txBox="1">
          <a:spLocks noChangeArrowheads="1"/>
        </xdr:cNvSpPr>
      </xdr:nvSpPr>
      <xdr:spPr bwMode="auto">
        <a:xfrm>
          <a:off x="4667250" y="31089600"/>
          <a:ext cx="85725" cy="2088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152</xdr:row>
      <xdr:rowOff>0</xdr:rowOff>
    </xdr:from>
    <xdr:ext cx="85725" cy="208817"/>
    <xdr:sp macro="" textlink="">
      <xdr:nvSpPr>
        <xdr:cNvPr id="850" name="Text Box 18"/>
        <xdr:cNvSpPr txBox="1">
          <a:spLocks noChangeArrowheads="1"/>
        </xdr:cNvSpPr>
      </xdr:nvSpPr>
      <xdr:spPr bwMode="auto">
        <a:xfrm>
          <a:off x="4667250" y="31089600"/>
          <a:ext cx="85725" cy="2088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152</xdr:row>
      <xdr:rowOff>0</xdr:rowOff>
    </xdr:from>
    <xdr:ext cx="85725" cy="208817"/>
    <xdr:sp macro="" textlink="">
      <xdr:nvSpPr>
        <xdr:cNvPr id="851" name="Text Box 14"/>
        <xdr:cNvSpPr txBox="1">
          <a:spLocks noChangeArrowheads="1"/>
        </xdr:cNvSpPr>
      </xdr:nvSpPr>
      <xdr:spPr bwMode="auto">
        <a:xfrm>
          <a:off x="4667250" y="31089600"/>
          <a:ext cx="85725" cy="2088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152</xdr:row>
      <xdr:rowOff>0</xdr:rowOff>
    </xdr:from>
    <xdr:ext cx="85725" cy="208817"/>
    <xdr:sp macro="" textlink="">
      <xdr:nvSpPr>
        <xdr:cNvPr id="852" name="Text Box 18"/>
        <xdr:cNvSpPr txBox="1">
          <a:spLocks noChangeArrowheads="1"/>
        </xdr:cNvSpPr>
      </xdr:nvSpPr>
      <xdr:spPr bwMode="auto">
        <a:xfrm>
          <a:off x="4667250" y="31089600"/>
          <a:ext cx="85725" cy="2088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152</xdr:row>
      <xdr:rowOff>0</xdr:rowOff>
    </xdr:from>
    <xdr:ext cx="85725" cy="208817"/>
    <xdr:sp macro="" textlink="">
      <xdr:nvSpPr>
        <xdr:cNvPr id="853" name="Text Box 14"/>
        <xdr:cNvSpPr txBox="1">
          <a:spLocks noChangeArrowheads="1"/>
        </xdr:cNvSpPr>
      </xdr:nvSpPr>
      <xdr:spPr bwMode="auto">
        <a:xfrm>
          <a:off x="4667250" y="31089600"/>
          <a:ext cx="85725" cy="2088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152</xdr:row>
      <xdr:rowOff>0</xdr:rowOff>
    </xdr:from>
    <xdr:ext cx="85725" cy="208817"/>
    <xdr:sp macro="" textlink="">
      <xdr:nvSpPr>
        <xdr:cNvPr id="854" name="Text Box 18"/>
        <xdr:cNvSpPr txBox="1">
          <a:spLocks noChangeArrowheads="1"/>
        </xdr:cNvSpPr>
      </xdr:nvSpPr>
      <xdr:spPr bwMode="auto">
        <a:xfrm>
          <a:off x="4667250" y="31089600"/>
          <a:ext cx="85725" cy="2088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152</xdr:row>
      <xdr:rowOff>0</xdr:rowOff>
    </xdr:from>
    <xdr:ext cx="85725" cy="208817"/>
    <xdr:sp macro="" textlink="">
      <xdr:nvSpPr>
        <xdr:cNvPr id="855" name="Text Box 14"/>
        <xdr:cNvSpPr txBox="1">
          <a:spLocks noChangeArrowheads="1"/>
        </xdr:cNvSpPr>
      </xdr:nvSpPr>
      <xdr:spPr bwMode="auto">
        <a:xfrm>
          <a:off x="4667250" y="31089600"/>
          <a:ext cx="85725" cy="2088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152</xdr:row>
      <xdr:rowOff>0</xdr:rowOff>
    </xdr:from>
    <xdr:ext cx="85725" cy="208817"/>
    <xdr:sp macro="" textlink="">
      <xdr:nvSpPr>
        <xdr:cNvPr id="856" name="Text Box 18"/>
        <xdr:cNvSpPr txBox="1">
          <a:spLocks noChangeArrowheads="1"/>
        </xdr:cNvSpPr>
      </xdr:nvSpPr>
      <xdr:spPr bwMode="auto">
        <a:xfrm>
          <a:off x="4667250" y="31089600"/>
          <a:ext cx="85725" cy="2088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152</xdr:row>
      <xdr:rowOff>0</xdr:rowOff>
    </xdr:from>
    <xdr:ext cx="85725" cy="208817"/>
    <xdr:sp macro="" textlink="">
      <xdr:nvSpPr>
        <xdr:cNvPr id="857" name="Text Box 14"/>
        <xdr:cNvSpPr txBox="1">
          <a:spLocks noChangeArrowheads="1"/>
        </xdr:cNvSpPr>
      </xdr:nvSpPr>
      <xdr:spPr bwMode="auto">
        <a:xfrm>
          <a:off x="4667250" y="31089600"/>
          <a:ext cx="85725" cy="2088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152</xdr:row>
      <xdr:rowOff>0</xdr:rowOff>
    </xdr:from>
    <xdr:ext cx="85725" cy="208817"/>
    <xdr:sp macro="" textlink="">
      <xdr:nvSpPr>
        <xdr:cNvPr id="858" name="Text Box 18"/>
        <xdr:cNvSpPr txBox="1">
          <a:spLocks noChangeArrowheads="1"/>
        </xdr:cNvSpPr>
      </xdr:nvSpPr>
      <xdr:spPr bwMode="auto">
        <a:xfrm>
          <a:off x="4667250" y="31089600"/>
          <a:ext cx="85725" cy="2088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152</xdr:row>
      <xdr:rowOff>0</xdr:rowOff>
    </xdr:from>
    <xdr:ext cx="85725" cy="208817"/>
    <xdr:sp macro="" textlink="">
      <xdr:nvSpPr>
        <xdr:cNvPr id="859" name="Text Box 14"/>
        <xdr:cNvSpPr txBox="1">
          <a:spLocks noChangeArrowheads="1"/>
        </xdr:cNvSpPr>
      </xdr:nvSpPr>
      <xdr:spPr bwMode="auto">
        <a:xfrm>
          <a:off x="4667250" y="31089600"/>
          <a:ext cx="85725" cy="2088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152</xdr:row>
      <xdr:rowOff>0</xdr:rowOff>
    </xdr:from>
    <xdr:ext cx="85725" cy="208817"/>
    <xdr:sp macro="" textlink="">
      <xdr:nvSpPr>
        <xdr:cNvPr id="860" name="Text Box 18"/>
        <xdr:cNvSpPr txBox="1">
          <a:spLocks noChangeArrowheads="1"/>
        </xdr:cNvSpPr>
      </xdr:nvSpPr>
      <xdr:spPr bwMode="auto">
        <a:xfrm>
          <a:off x="4667250" y="31089600"/>
          <a:ext cx="85725" cy="2088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152</xdr:row>
      <xdr:rowOff>0</xdr:rowOff>
    </xdr:from>
    <xdr:ext cx="85725" cy="208817"/>
    <xdr:sp macro="" textlink="">
      <xdr:nvSpPr>
        <xdr:cNvPr id="861" name="Text Box 14"/>
        <xdr:cNvSpPr txBox="1">
          <a:spLocks noChangeArrowheads="1"/>
        </xdr:cNvSpPr>
      </xdr:nvSpPr>
      <xdr:spPr bwMode="auto">
        <a:xfrm>
          <a:off x="4667250" y="31089600"/>
          <a:ext cx="85725" cy="2088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152</xdr:row>
      <xdr:rowOff>0</xdr:rowOff>
    </xdr:from>
    <xdr:ext cx="85725" cy="208817"/>
    <xdr:sp macro="" textlink="">
      <xdr:nvSpPr>
        <xdr:cNvPr id="862" name="Text Box 18"/>
        <xdr:cNvSpPr txBox="1">
          <a:spLocks noChangeArrowheads="1"/>
        </xdr:cNvSpPr>
      </xdr:nvSpPr>
      <xdr:spPr bwMode="auto">
        <a:xfrm>
          <a:off x="4667250" y="31089600"/>
          <a:ext cx="85725" cy="2088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152</xdr:row>
      <xdr:rowOff>0</xdr:rowOff>
    </xdr:from>
    <xdr:ext cx="85725" cy="237392"/>
    <xdr:sp macro="" textlink="">
      <xdr:nvSpPr>
        <xdr:cNvPr id="863" name="Text Box 14"/>
        <xdr:cNvSpPr txBox="1">
          <a:spLocks noChangeArrowheads="1"/>
        </xdr:cNvSpPr>
      </xdr:nvSpPr>
      <xdr:spPr bwMode="auto">
        <a:xfrm>
          <a:off x="4667250" y="31089600"/>
          <a:ext cx="85725" cy="23739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152</xdr:row>
      <xdr:rowOff>0</xdr:rowOff>
    </xdr:from>
    <xdr:ext cx="85725" cy="237392"/>
    <xdr:sp macro="" textlink="">
      <xdr:nvSpPr>
        <xdr:cNvPr id="864" name="Text Box 18"/>
        <xdr:cNvSpPr txBox="1">
          <a:spLocks noChangeArrowheads="1"/>
        </xdr:cNvSpPr>
      </xdr:nvSpPr>
      <xdr:spPr bwMode="auto">
        <a:xfrm>
          <a:off x="4667250" y="31089600"/>
          <a:ext cx="85725" cy="23739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152</xdr:row>
      <xdr:rowOff>0</xdr:rowOff>
    </xdr:from>
    <xdr:ext cx="85725" cy="237392"/>
    <xdr:sp macro="" textlink="">
      <xdr:nvSpPr>
        <xdr:cNvPr id="865" name="Text Box 14"/>
        <xdr:cNvSpPr txBox="1">
          <a:spLocks noChangeArrowheads="1"/>
        </xdr:cNvSpPr>
      </xdr:nvSpPr>
      <xdr:spPr bwMode="auto">
        <a:xfrm>
          <a:off x="4667250" y="31089600"/>
          <a:ext cx="85725" cy="23739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152</xdr:row>
      <xdr:rowOff>0</xdr:rowOff>
    </xdr:from>
    <xdr:ext cx="85725" cy="237392"/>
    <xdr:sp macro="" textlink="">
      <xdr:nvSpPr>
        <xdr:cNvPr id="866" name="Text Box 18"/>
        <xdr:cNvSpPr txBox="1">
          <a:spLocks noChangeArrowheads="1"/>
        </xdr:cNvSpPr>
      </xdr:nvSpPr>
      <xdr:spPr bwMode="auto">
        <a:xfrm>
          <a:off x="4667250" y="31089600"/>
          <a:ext cx="85725" cy="23739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152</xdr:row>
      <xdr:rowOff>0</xdr:rowOff>
    </xdr:from>
    <xdr:ext cx="85725" cy="208817"/>
    <xdr:sp macro="" textlink="">
      <xdr:nvSpPr>
        <xdr:cNvPr id="867" name="Text Box 16"/>
        <xdr:cNvSpPr txBox="1">
          <a:spLocks noChangeArrowheads="1"/>
        </xdr:cNvSpPr>
      </xdr:nvSpPr>
      <xdr:spPr bwMode="auto">
        <a:xfrm>
          <a:off x="4667250" y="31089600"/>
          <a:ext cx="85725" cy="2088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152</xdr:row>
      <xdr:rowOff>0</xdr:rowOff>
    </xdr:from>
    <xdr:ext cx="85725" cy="227867"/>
    <xdr:sp macro="" textlink="">
      <xdr:nvSpPr>
        <xdr:cNvPr id="868" name="Text Box 14"/>
        <xdr:cNvSpPr txBox="1">
          <a:spLocks noChangeArrowheads="1"/>
        </xdr:cNvSpPr>
      </xdr:nvSpPr>
      <xdr:spPr bwMode="auto">
        <a:xfrm>
          <a:off x="4667250" y="31089600"/>
          <a:ext cx="85725" cy="22786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152</xdr:row>
      <xdr:rowOff>0</xdr:rowOff>
    </xdr:from>
    <xdr:ext cx="85725" cy="227867"/>
    <xdr:sp macro="" textlink="">
      <xdr:nvSpPr>
        <xdr:cNvPr id="869" name="Text Box 18"/>
        <xdr:cNvSpPr txBox="1">
          <a:spLocks noChangeArrowheads="1"/>
        </xdr:cNvSpPr>
      </xdr:nvSpPr>
      <xdr:spPr bwMode="auto">
        <a:xfrm>
          <a:off x="4667250" y="31089600"/>
          <a:ext cx="85725" cy="22786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152</xdr:row>
      <xdr:rowOff>0</xdr:rowOff>
    </xdr:from>
    <xdr:ext cx="85725" cy="227867"/>
    <xdr:sp macro="" textlink="">
      <xdr:nvSpPr>
        <xdr:cNvPr id="870" name="Text Box 14"/>
        <xdr:cNvSpPr txBox="1">
          <a:spLocks noChangeArrowheads="1"/>
        </xdr:cNvSpPr>
      </xdr:nvSpPr>
      <xdr:spPr bwMode="auto">
        <a:xfrm>
          <a:off x="4667250" y="31089600"/>
          <a:ext cx="85725" cy="22786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152</xdr:row>
      <xdr:rowOff>0</xdr:rowOff>
    </xdr:from>
    <xdr:ext cx="85725" cy="227867"/>
    <xdr:sp macro="" textlink="">
      <xdr:nvSpPr>
        <xdr:cNvPr id="871" name="Text Box 18"/>
        <xdr:cNvSpPr txBox="1">
          <a:spLocks noChangeArrowheads="1"/>
        </xdr:cNvSpPr>
      </xdr:nvSpPr>
      <xdr:spPr bwMode="auto">
        <a:xfrm>
          <a:off x="4667250" y="31089600"/>
          <a:ext cx="85725" cy="22786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152</xdr:row>
      <xdr:rowOff>0</xdr:rowOff>
    </xdr:from>
    <xdr:ext cx="85725" cy="227867"/>
    <xdr:sp macro="" textlink="">
      <xdr:nvSpPr>
        <xdr:cNvPr id="872" name="Text Box 14"/>
        <xdr:cNvSpPr txBox="1">
          <a:spLocks noChangeArrowheads="1"/>
        </xdr:cNvSpPr>
      </xdr:nvSpPr>
      <xdr:spPr bwMode="auto">
        <a:xfrm>
          <a:off x="4667250" y="31089600"/>
          <a:ext cx="85725" cy="22786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152</xdr:row>
      <xdr:rowOff>0</xdr:rowOff>
    </xdr:from>
    <xdr:ext cx="85725" cy="227867"/>
    <xdr:sp macro="" textlink="">
      <xdr:nvSpPr>
        <xdr:cNvPr id="873" name="Text Box 18"/>
        <xdr:cNvSpPr txBox="1">
          <a:spLocks noChangeArrowheads="1"/>
        </xdr:cNvSpPr>
      </xdr:nvSpPr>
      <xdr:spPr bwMode="auto">
        <a:xfrm>
          <a:off x="4667250" y="31089600"/>
          <a:ext cx="85725" cy="22786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152</xdr:row>
      <xdr:rowOff>0</xdr:rowOff>
    </xdr:from>
    <xdr:ext cx="85725" cy="227867"/>
    <xdr:sp macro="" textlink="">
      <xdr:nvSpPr>
        <xdr:cNvPr id="874" name="Text Box 14"/>
        <xdr:cNvSpPr txBox="1">
          <a:spLocks noChangeArrowheads="1"/>
        </xdr:cNvSpPr>
      </xdr:nvSpPr>
      <xdr:spPr bwMode="auto">
        <a:xfrm>
          <a:off x="4667250" y="31089600"/>
          <a:ext cx="85725" cy="22786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152</xdr:row>
      <xdr:rowOff>0</xdr:rowOff>
    </xdr:from>
    <xdr:ext cx="85725" cy="227867"/>
    <xdr:sp macro="" textlink="">
      <xdr:nvSpPr>
        <xdr:cNvPr id="875" name="Text Box 18"/>
        <xdr:cNvSpPr txBox="1">
          <a:spLocks noChangeArrowheads="1"/>
        </xdr:cNvSpPr>
      </xdr:nvSpPr>
      <xdr:spPr bwMode="auto">
        <a:xfrm>
          <a:off x="4667250" y="31089600"/>
          <a:ext cx="85725" cy="22786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152</xdr:row>
      <xdr:rowOff>0</xdr:rowOff>
    </xdr:from>
    <xdr:ext cx="85725" cy="227867"/>
    <xdr:sp macro="" textlink="">
      <xdr:nvSpPr>
        <xdr:cNvPr id="876" name="Text Box 14"/>
        <xdr:cNvSpPr txBox="1">
          <a:spLocks noChangeArrowheads="1"/>
        </xdr:cNvSpPr>
      </xdr:nvSpPr>
      <xdr:spPr bwMode="auto">
        <a:xfrm>
          <a:off x="4667250" y="31089600"/>
          <a:ext cx="85725" cy="22786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152</xdr:row>
      <xdr:rowOff>0</xdr:rowOff>
    </xdr:from>
    <xdr:ext cx="85725" cy="227867"/>
    <xdr:sp macro="" textlink="">
      <xdr:nvSpPr>
        <xdr:cNvPr id="877" name="Text Box 18"/>
        <xdr:cNvSpPr txBox="1">
          <a:spLocks noChangeArrowheads="1"/>
        </xdr:cNvSpPr>
      </xdr:nvSpPr>
      <xdr:spPr bwMode="auto">
        <a:xfrm>
          <a:off x="4667250" y="31089600"/>
          <a:ext cx="85725" cy="22786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152</xdr:row>
      <xdr:rowOff>0</xdr:rowOff>
    </xdr:from>
    <xdr:ext cx="85725" cy="227867"/>
    <xdr:sp macro="" textlink="">
      <xdr:nvSpPr>
        <xdr:cNvPr id="878" name="Text Box 14"/>
        <xdr:cNvSpPr txBox="1">
          <a:spLocks noChangeArrowheads="1"/>
        </xdr:cNvSpPr>
      </xdr:nvSpPr>
      <xdr:spPr bwMode="auto">
        <a:xfrm>
          <a:off x="4667250" y="31089600"/>
          <a:ext cx="85725" cy="22786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152</xdr:row>
      <xdr:rowOff>0</xdr:rowOff>
    </xdr:from>
    <xdr:ext cx="85725" cy="227867"/>
    <xdr:sp macro="" textlink="">
      <xdr:nvSpPr>
        <xdr:cNvPr id="879" name="Text Box 18"/>
        <xdr:cNvSpPr txBox="1">
          <a:spLocks noChangeArrowheads="1"/>
        </xdr:cNvSpPr>
      </xdr:nvSpPr>
      <xdr:spPr bwMode="auto">
        <a:xfrm>
          <a:off x="4667250" y="31089600"/>
          <a:ext cx="85725" cy="22786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152</xdr:row>
      <xdr:rowOff>0</xdr:rowOff>
    </xdr:from>
    <xdr:ext cx="85725" cy="227867"/>
    <xdr:sp macro="" textlink="">
      <xdr:nvSpPr>
        <xdr:cNvPr id="880" name="Text Box 14"/>
        <xdr:cNvSpPr txBox="1">
          <a:spLocks noChangeArrowheads="1"/>
        </xdr:cNvSpPr>
      </xdr:nvSpPr>
      <xdr:spPr bwMode="auto">
        <a:xfrm>
          <a:off x="4667250" y="31089600"/>
          <a:ext cx="85725" cy="22786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152</xdr:row>
      <xdr:rowOff>0</xdr:rowOff>
    </xdr:from>
    <xdr:ext cx="85725" cy="227867"/>
    <xdr:sp macro="" textlink="">
      <xdr:nvSpPr>
        <xdr:cNvPr id="881" name="Text Box 18"/>
        <xdr:cNvSpPr txBox="1">
          <a:spLocks noChangeArrowheads="1"/>
        </xdr:cNvSpPr>
      </xdr:nvSpPr>
      <xdr:spPr bwMode="auto">
        <a:xfrm>
          <a:off x="4667250" y="31089600"/>
          <a:ext cx="85725" cy="22786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152</xdr:row>
      <xdr:rowOff>0</xdr:rowOff>
    </xdr:from>
    <xdr:ext cx="85725" cy="227867"/>
    <xdr:sp macro="" textlink="">
      <xdr:nvSpPr>
        <xdr:cNvPr id="882" name="Text Box 14"/>
        <xdr:cNvSpPr txBox="1">
          <a:spLocks noChangeArrowheads="1"/>
        </xdr:cNvSpPr>
      </xdr:nvSpPr>
      <xdr:spPr bwMode="auto">
        <a:xfrm>
          <a:off x="4667250" y="31089600"/>
          <a:ext cx="85725" cy="22786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152</xdr:row>
      <xdr:rowOff>0</xdr:rowOff>
    </xdr:from>
    <xdr:ext cx="85725" cy="227867"/>
    <xdr:sp macro="" textlink="">
      <xdr:nvSpPr>
        <xdr:cNvPr id="883" name="Text Box 18"/>
        <xdr:cNvSpPr txBox="1">
          <a:spLocks noChangeArrowheads="1"/>
        </xdr:cNvSpPr>
      </xdr:nvSpPr>
      <xdr:spPr bwMode="auto">
        <a:xfrm>
          <a:off x="4667250" y="31089600"/>
          <a:ext cx="85725" cy="22786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152</xdr:row>
      <xdr:rowOff>0</xdr:rowOff>
    </xdr:from>
    <xdr:ext cx="85725" cy="227867"/>
    <xdr:sp macro="" textlink="">
      <xdr:nvSpPr>
        <xdr:cNvPr id="884" name="Text Box 14"/>
        <xdr:cNvSpPr txBox="1">
          <a:spLocks noChangeArrowheads="1"/>
        </xdr:cNvSpPr>
      </xdr:nvSpPr>
      <xdr:spPr bwMode="auto">
        <a:xfrm>
          <a:off x="4667250" y="31089600"/>
          <a:ext cx="85725" cy="22786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152</xdr:row>
      <xdr:rowOff>0</xdr:rowOff>
    </xdr:from>
    <xdr:ext cx="85725" cy="227867"/>
    <xdr:sp macro="" textlink="">
      <xdr:nvSpPr>
        <xdr:cNvPr id="885" name="Text Box 18"/>
        <xdr:cNvSpPr txBox="1">
          <a:spLocks noChangeArrowheads="1"/>
        </xdr:cNvSpPr>
      </xdr:nvSpPr>
      <xdr:spPr bwMode="auto">
        <a:xfrm>
          <a:off x="4667250" y="31089600"/>
          <a:ext cx="85725" cy="22786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152</xdr:row>
      <xdr:rowOff>0</xdr:rowOff>
    </xdr:from>
    <xdr:ext cx="85725" cy="227867"/>
    <xdr:sp macro="" textlink="">
      <xdr:nvSpPr>
        <xdr:cNvPr id="886" name="Text Box 14"/>
        <xdr:cNvSpPr txBox="1">
          <a:spLocks noChangeArrowheads="1"/>
        </xdr:cNvSpPr>
      </xdr:nvSpPr>
      <xdr:spPr bwMode="auto">
        <a:xfrm>
          <a:off x="4667250" y="31089600"/>
          <a:ext cx="85725" cy="22786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152</xdr:row>
      <xdr:rowOff>0</xdr:rowOff>
    </xdr:from>
    <xdr:ext cx="85725" cy="227867"/>
    <xdr:sp macro="" textlink="">
      <xdr:nvSpPr>
        <xdr:cNvPr id="887" name="Text Box 18"/>
        <xdr:cNvSpPr txBox="1">
          <a:spLocks noChangeArrowheads="1"/>
        </xdr:cNvSpPr>
      </xdr:nvSpPr>
      <xdr:spPr bwMode="auto">
        <a:xfrm>
          <a:off x="4667250" y="31089600"/>
          <a:ext cx="85725" cy="22786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152</xdr:row>
      <xdr:rowOff>0</xdr:rowOff>
    </xdr:from>
    <xdr:ext cx="85725" cy="227867"/>
    <xdr:sp macro="" textlink="">
      <xdr:nvSpPr>
        <xdr:cNvPr id="888" name="Text Box 14"/>
        <xdr:cNvSpPr txBox="1">
          <a:spLocks noChangeArrowheads="1"/>
        </xdr:cNvSpPr>
      </xdr:nvSpPr>
      <xdr:spPr bwMode="auto">
        <a:xfrm>
          <a:off x="4667250" y="31089600"/>
          <a:ext cx="85725" cy="22786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152</xdr:row>
      <xdr:rowOff>0</xdr:rowOff>
    </xdr:from>
    <xdr:ext cx="85725" cy="227867"/>
    <xdr:sp macro="" textlink="">
      <xdr:nvSpPr>
        <xdr:cNvPr id="889" name="Text Box 18"/>
        <xdr:cNvSpPr txBox="1">
          <a:spLocks noChangeArrowheads="1"/>
        </xdr:cNvSpPr>
      </xdr:nvSpPr>
      <xdr:spPr bwMode="auto">
        <a:xfrm>
          <a:off x="4667250" y="31089600"/>
          <a:ext cx="85725" cy="22786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152</xdr:row>
      <xdr:rowOff>0</xdr:rowOff>
    </xdr:from>
    <xdr:ext cx="85725" cy="208817"/>
    <xdr:sp macro="" textlink="">
      <xdr:nvSpPr>
        <xdr:cNvPr id="890" name="Text Box 14"/>
        <xdr:cNvSpPr txBox="1">
          <a:spLocks noChangeArrowheads="1"/>
        </xdr:cNvSpPr>
      </xdr:nvSpPr>
      <xdr:spPr bwMode="auto">
        <a:xfrm>
          <a:off x="4667250" y="31089600"/>
          <a:ext cx="85725" cy="2088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152</xdr:row>
      <xdr:rowOff>0</xdr:rowOff>
    </xdr:from>
    <xdr:ext cx="85725" cy="208817"/>
    <xdr:sp macro="" textlink="">
      <xdr:nvSpPr>
        <xdr:cNvPr id="891" name="Text Box 18"/>
        <xdr:cNvSpPr txBox="1">
          <a:spLocks noChangeArrowheads="1"/>
        </xdr:cNvSpPr>
      </xdr:nvSpPr>
      <xdr:spPr bwMode="auto">
        <a:xfrm>
          <a:off x="4667250" y="31089600"/>
          <a:ext cx="85725" cy="2088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152</xdr:row>
      <xdr:rowOff>0</xdr:rowOff>
    </xdr:from>
    <xdr:ext cx="85725" cy="208817"/>
    <xdr:sp macro="" textlink="">
      <xdr:nvSpPr>
        <xdr:cNvPr id="892" name="Text Box 14"/>
        <xdr:cNvSpPr txBox="1">
          <a:spLocks noChangeArrowheads="1"/>
        </xdr:cNvSpPr>
      </xdr:nvSpPr>
      <xdr:spPr bwMode="auto">
        <a:xfrm>
          <a:off x="4667250" y="31089600"/>
          <a:ext cx="85725" cy="2088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152</xdr:row>
      <xdr:rowOff>0</xdr:rowOff>
    </xdr:from>
    <xdr:ext cx="85725" cy="208817"/>
    <xdr:sp macro="" textlink="">
      <xdr:nvSpPr>
        <xdr:cNvPr id="893" name="Text Box 18"/>
        <xdr:cNvSpPr txBox="1">
          <a:spLocks noChangeArrowheads="1"/>
        </xdr:cNvSpPr>
      </xdr:nvSpPr>
      <xdr:spPr bwMode="auto">
        <a:xfrm>
          <a:off x="4667250" y="31089600"/>
          <a:ext cx="85725" cy="2088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152</xdr:row>
      <xdr:rowOff>0</xdr:rowOff>
    </xdr:from>
    <xdr:ext cx="85725" cy="208817"/>
    <xdr:sp macro="" textlink="">
      <xdr:nvSpPr>
        <xdr:cNvPr id="894" name="Text Box 14"/>
        <xdr:cNvSpPr txBox="1">
          <a:spLocks noChangeArrowheads="1"/>
        </xdr:cNvSpPr>
      </xdr:nvSpPr>
      <xdr:spPr bwMode="auto">
        <a:xfrm>
          <a:off x="4667250" y="31089600"/>
          <a:ext cx="85725" cy="2088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152</xdr:row>
      <xdr:rowOff>0</xdr:rowOff>
    </xdr:from>
    <xdr:ext cx="85725" cy="208817"/>
    <xdr:sp macro="" textlink="">
      <xdr:nvSpPr>
        <xdr:cNvPr id="895" name="Text Box 18"/>
        <xdr:cNvSpPr txBox="1">
          <a:spLocks noChangeArrowheads="1"/>
        </xdr:cNvSpPr>
      </xdr:nvSpPr>
      <xdr:spPr bwMode="auto">
        <a:xfrm>
          <a:off x="4667250" y="31089600"/>
          <a:ext cx="85725" cy="2088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152</xdr:row>
      <xdr:rowOff>0</xdr:rowOff>
    </xdr:from>
    <xdr:ext cx="85725" cy="208817"/>
    <xdr:sp macro="" textlink="">
      <xdr:nvSpPr>
        <xdr:cNvPr id="896" name="Text Box 14"/>
        <xdr:cNvSpPr txBox="1">
          <a:spLocks noChangeArrowheads="1"/>
        </xdr:cNvSpPr>
      </xdr:nvSpPr>
      <xdr:spPr bwMode="auto">
        <a:xfrm>
          <a:off x="4667250" y="31089600"/>
          <a:ext cx="85725" cy="2088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152</xdr:row>
      <xdr:rowOff>0</xdr:rowOff>
    </xdr:from>
    <xdr:ext cx="85725" cy="208817"/>
    <xdr:sp macro="" textlink="">
      <xdr:nvSpPr>
        <xdr:cNvPr id="897" name="Text Box 18"/>
        <xdr:cNvSpPr txBox="1">
          <a:spLocks noChangeArrowheads="1"/>
        </xdr:cNvSpPr>
      </xdr:nvSpPr>
      <xdr:spPr bwMode="auto">
        <a:xfrm>
          <a:off x="4667250" y="31089600"/>
          <a:ext cx="85725" cy="2088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152</xdr:row>
      <xdr:rowOff>0</xdr:rowOff>
    </xdr:from>
    <xdr:ext cx="85725" cy="208817"/>
    <xdr:sp macro="" textlink="">
      <xdr:nvSpPr>
        <xdr:cNvPr id="898" name="Text Box 14"/>
        <xdr:cNvSpPr txBox="1">
          <a:spLocks noChangeArrowheads="1"/>
        </xdr:cNvSpPr>
      </xdr:nvSpPr>
      <xdr:spPr bwMode="auto">
        <a:xfrm>
          <a:off x="4667250" y="31089600"/>
          <a:ext cx="85725" cy="2088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152</xdr:row>
      <xdr:rowOff>0</xdr:rowOff>
    </xdr:from>
    <xdr:ext cx="85725" cy="208817"/>
    <xdr:sp macro="" textlink="">
      <xdr:nvSpPr>
        <xdr:cNvPr id="899" name="Text Box 18"/>
        <xdr:cNvSpPr txBox="1">
          <a:spLocks noChangeArrowheads="1"/>
        </xdr:cNvSpPr>
      </xdr:nvSpPr>
      <xdr:spPr bwMode="auto">
        <a:xfrm>
          <a:off x="4667250" y="31089600"/>
          <a:ext cx="85725" cy="2088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152</xdr:row>
      <xdr:rowOff>0</xdr:rowOff>
    </xdr:from>
    <xdr:ext cx="0" cy="208817"/>
    <xdr:sp macro="" textlink="">
      <xdr:nvSpPr>
        <xdr:cNvPr id="900" name="Text Box 4"/>
        <xdr:cNvSpPr txBox="1">
          <a:spLocks noChangeArrowheads="1"/>
        </xdr:cNvSpPr>
      </xdr:nvSpPr>
      <xdr:spPr bwMode="auto">
        <a:xfrm>
          <a:off x="2381250" y="31089600"/>
          <a:ext cx="0" cy="2088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152</xdr:row>
      <xdr:rowOff>0</xdr:rowOff>
    </xdr:from>
    <xdr:ext cx="0" cy="208817"/>
    <xdr:sp macro="" textlink="">
      <xdr:nvSpPr>
        <xdr:cNvPr id="901" name="Text Box 8"/>
        <xdr:cNvSpPr txBox="1">
          <a:spLocks noChangeArrowheads="1"/>
        </xdr:cNvSpPr>
      </xdr:nvSpPr>
      <xdr:spPr bwMode="auto">
        <a:xfrm>
          <a:off x="2381250" y="31089600"/>
          <a:ext cx="0" cy="2088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152</xdr:row>
      <xdr:rowOff>0</xdr:rowOff>
    </xdr:from>
    <xdr:ext cx="85725" cy="208817"/>
    <xdr:sp macro="" textlink="">
      <xdr:nvSpPr>
        <xdr:cNvPr id="902" name="Text Box 14"/>
        <xdr:cNvSpPr txBox="1">
          <a:spLocks noChangeArrowheads="1"/>
        </xdr:cNvSpPr>
      </xdr:nvSpPr>
      <xdr:spPr bwMode="auto">
        <a:xfrm>
          <a:off x="4667250" y="31089600"/>
          <a:ext cx="85725" cy="2088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152</xdr:row>
      <xdr:rowOff>0</xdr:rowOff>
    </xdr:from>
    <xdr:ext cx="85725" cy="208817"/>
    <xdr:sp macro="" textlink="">
      <xdr:nvSpPr>
        <xdr:cNvPr id="903" name="Text Box 18"/>
        <xdr:cNvSpPr txBox="1">
          <a:spLocks noChangeArrowheads="1"/>
        </xdr:cNvSpPr>
      </xdr:nvSpPr>
      <xdr:spPr bwMode="auto">
        <a:xfrm>
          <a:off x="4667250" y="31089600"/>
          <a:ext cx="85725" cy="2088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152</xdr:row>
      <xdr:rowOff>0</xdr:rowOff>
    </xdr:from>
    <xdr:ext cx="85725" cy="218342"/>
    <xdr:sp macro="" textlink="">
      <xdr:nvSpPr>
        <xdr:cNvPr id="904" name="Text Box 14"/>
        <xdr:cNvSpPr txBox="1">
          <a:spLocks noChangeArrowheads="1"/>
        </xdr:cNvSpPr>
      </xdr:nvSpPr>
      <xdr:spPr bwMode="auto">
        <a:xfrm>
          <a:off x="4667250" y="31089600"/>
          <a:ext cx="85725" cy="2183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152</xdr:row>
      <xdr:rowOff>0</xdr:rowOff>
    </xdr:from>
    <xdr:ext cx="85725" cy="218342"/>
    <xdr:sp macro="" textlink="">
      <xdr:nvSpPr>
        <xdr:cNvPr id="905" name="Text Box 18"/>
        <xdr:cNvSpPr txBox="1">
          <a:spLocks noChangeArrowheads="1"/>
        </xdr:cNvSpPr>
      </xdr:nvSpPr>
      <xdr:spPr bwMode="auto">
        <a:xfrm>
          <a:off x="4667250" y="31089600"/>
          <a:ext cx="85725" cy="2183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152</xdr:row>
      <xdr:rowOff>0</xdr:rowOff>
    </xdr:from>
    <xdr:ext cx="85725" cy="218342"/>
    <xdr:sp macro="" textlink="">
      <xdr:nvSpPr>
        <xdr:cNvPr id="906" name="Text Box 14"/>
        <xdr:cNvSpPr txBox="1">
          <a:spLocks noChangeArrowheads="1"/>
        </xdr:cNvSpPr>
      </xdr:nvSpPr>
      <xdr:spPr bwMode="auto">
        <a:xfrm>
          <a:off x="4667250" y="31089600"/>
          <a:ext cx="85725" cy="2183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152</xdr:row>
      <xdr:rowOff>0</xdr:rowOff>
    </xdr:from>
    <xdr:ext cx="85725" cy="218342"/>
    <xdr:sp macro="" textlink="">
      <xdr:nvSpPr>
        <xdr:cNvPr id="907" name="Text Box 18"/>
        <xdr:cNvSpPr txBox="1">
          <a:spLocks noChangeArrowheads="1"/>
        </xdr:cNvSpPr>
      </xdr:nvSpPr>
      <xdr:spPr bwMode="auto">
        <a:xfrm>
          <a:off x="4667250" y="31089600"/>
          <a:ext cx="85725" cy="2183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152</xdr:row>
      <xdr:rowOff>0</xdr:rowOff>
    </xdr:from>
    <xdr:ext cx="85725" cy="227867"/>
    <xdr:sp macro="" textlink="">
      <xdr:nvSpPr>
        <xdr:cNvPr id="908" name="Text Box 14"/>
        <xdr:cNvSpPr txBox="1">
          <a:spLocks noChangeArrowheads="1"/>
        </xdr:cNvSpPr>
      </xdr:nvSpPr>
      <xdr:spPr bwMode="auto">
        <a:xfrm>
          <a:off x="4667250" y="31089600"/>
          <a:ext cx="85725" cy="22786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152</xdr:row>
      <xdr:rowOff>0</xdr:rowOff>
    </xdr:from>
    <xdr:ext cx="85725" cy="227867"/>
    <xdr:sp macro="" textlink="">
      <xdr:nvSpPr>
        <xdr:cNvPr id="909" name="Text Box 18"/>
        <xdr:cNvSpPr txBox="1">
          <a:spLocks noChangeArrowheads="1"/>
        </xdr:cNvSpPr>
      </xdr:nvSpPr>
      <xdr:spPr bwMode="auto">
        <a:xfrm>
          <a:off x="4667250" y="31089600"/>
          <a:ext cx="85725" cy="22786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152</xdr:row>
      <xdr:rowOff>0</xdr:rowOff>
    </xdr:from>
    <xdr:ext cx="85725" cy="208817"/>
    <xdr:sp macro="" textlink="">
      <xdr:nvSpPr>
        <xdr:cNvPr id="910" name="Text Box 14"/>
        <xdr:cNvSpPr txBox="1">
          <a:spLocks noChangeArrowheads="1"/>
        </xdr:cNvSpPr>
      </xdr:nvSpPr>
      <xdr:spPr bwMode="auto">
        <a:xfrm>
          <a:off x="4667250" y="31089600"/>
          <a:ext cx="85725" cy="2088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152</xdr:row>
      <xdr:rowOff>0</xdr:rowOff>
    </xdr:from>
    <xdr:ext cx="85725" cy="208817"/>
    <xdr:sp macro="" textlink="">
      <xdr:nvSpPr>
        <xdr:cNvPr id="911" name="Text Box 18"/>
        <xdr:cNvSpPr txBox="1">
          <a:spLocks noChangeArrowheads="1"/>
        </xdr:cNvSpPr>
      </xdr:nvSpPr>
      <xdr:spPr bwMode="auto">
        <a:xfrm>
          <a:off x="4667250" y="31089600"/>
          <a:ext cx="85725" cy="2088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152</xdr:row>
      <xdr:rowOff>0</xdr:rowOff>
    </xdr:from>
    <xdr:ext cx="85725" cy="227867"/>
    <xdr:sp macro="" textlink="">
      <xdr:nvSpPr>
        <xdr:cNvPr id="912" name="Text Box 14"/>
        <xdr:cNvSpPr txBox="1">
          <a:spLocks noChangeArrowheads="1"/>
        </xdr:cNvSpPr>
      </xdr:nvSpPr>
      <xdr:spPr bwMode="auto">
        <a:xfrm>
          <a:off x="4667250" y="31089600"/>
          <a:ext cx="85725" cy="22786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152</xdr:row>
      <xdr:rowOff>0</xdr:rowOff>
    </xdr:from>
    <xdr:ext cx="85725" cy="227867"/>
    <xdr:sp macro="" textlink="">
      <xdr:nvSpPr>
        <xdr:cNvPr id="913" name="Text Box 18"/>
        <xdr:cNvSpPr txBox="1">
          <a:spLocks noChangeArrowheads="1"/>
        </xdr:cNvSpPr>
      </xdr:nvSpPr>
      <xdr:spPr bwMode="auto">
        <a:xfrm>
          <a:off x="4667250" y="31089600"/>
          <a:ext cx="85725" cy="22786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152</xdr:row>
      <xdr:rowOff>0</xdr:rowOff>
    </xdr:from>
    <xdr:ext cx="85725" cy="218342"/>
    <xdr:sp macro="" textlink="">
      <xdr:nvSpPr>
        <xdr:cNvPr id="914" name="Text Box 14"/>
        <xdr:cNvSpPr txBox="1">
          <a:spLocks noChangeArrowheads="1"/>
        </xdr:cNvSpPr>
      </xdr:nvSpPr>
      <xdr:spPr bwMode="auto">
        <a:xfrm>
          <a:off x="4667250" y="31089600"/>
          <a:ext cx="85725" cy="2183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152</xdr:row>
      <xdr:rowOff>0</xdr:rowOff>
    </xdr:from>
    <xdr:ext cx="85725" cy="218342"/>
    <xdr:sp macro="" textlink="">
      <xdr:nvSpPr>
        <xdr:cNvPr id="915" name="Text Box 18"/>
        <xdr:cNvSpPr txBox="1">
          <a:spLocks noChangeArrowheads="1"/>
        </xdr:cNvSpPr>
      </xdr:nvSpPr>
      <xdr:spPr bwMode="auto">
        <a:xfrm>
          <a:off x="4667250" y="31089600"/>
          <a:ext cx="85725" cy="2183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152</xdr:row>
      <xdr:rowOff>0</xdr:rowOff>
    </xdr:from>
    <xdr:ext cx="85725" cy="218342"/>
    <xdr:sp macro="" textlink="">
      <xdr:nvSpPr>
        <xdr:cNvPr id="916" name="Text Box 14"/>
        <xdr:cNvSpPr txBox="1">
          <a:spLocks noChangeArrowheads="1"/>
        </xdr:cNvSpPr>
      </xdr:nvSpPr>
      <xdr:spPr bwMode="auto">
        <a:xfrm>
          <a:off x="4667250" y="31089600"/>
          <a:ext cx="85725" cy="2183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152</xdr:row>
      <xdr:rowOff>0</xdr:rowOff>
    </xdr:from>
    <xdr:ext cx="85725" cy="218342"/>
    <xdr:sp macro="" textlink="">
      <xdr:nvSpPr>
        <xdr:cNvPr id="917" name="Text Box 18"/>
        <xdr:cNvSpPr txBox="1">
          <a:spLocks noChangeArrowheads="1"/>
        </xdr:cNvSpPr>
      </xdr:nvSpPr>
      <xdr:spPr bwMode="auto">
        <a:xfrm>
          <a:off x="4667250" y="31089600"/>
          <a:ext cx="85725" cy="2183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152</xdr:row>
      <xdr:rowOff>0</xdr:rowOff>
    </xdr:from>
    <xdr:ext cx="85725" cy="227867"/>
    <xdr:sp macro="" textlink="">
      <xdr:nvSpPr>
        <xdr:cNvPr id="918" name="Text Box 14"/>
        <xdr:cNvSpPr txBox="1">
          <a:spLocks noChangeArrowheads="1"/>
        </xdr:cNvSpPr>
      </xdr:nvSpPr>
      <xdr:spPr bwMode="auto">
        <a:xfrm>
          <a:off x="4667250" y="31089600"/>
          <a:ext cx="85725" cy="22786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152</xdr:row>
      <xdr:rowOff>0</xdr:rowOff>
    </xdr:from>
    <xdr:ext cx="85725" cy="227867"/>
    <xdr:sp macro="" textlink="">
      <xdr:nvSpPr>
        <xdr:cNvPr id="919" name="Text Box 18"/>
        <xdr:cNvSpPr txBox="1">
          <a:spLocks noChangeArrowheads="1"/>
        </xdr:cNvSpPr>
      </xdr:nvSpPr>
      <xdr:spPr bwMode="auto">
        <a:xfrm>
          <a:off x="4667250" y="31089600"/>
          <a:ext cx="85725" cy="22786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152</xdr:row>
      <xdr:rowOff>0</xdr:rowOff>
    </xdr:from>
    <xdr:ext cx="85725" cy="237392"/>
    <xdr:sp macro="" textlink="">
      <xdr:nvSpPr>
        <xdr:cNvPr id="920" name="Text Box 14"/>
        <xdr:cNvSpPr txBox="1">
          <a:spLocks noChangeArrowheads="1"/>
        </xdr:cNvSpPr>
      </xdr:nvSpPr>
      <xdr:spPr bwMode="auto">
        <a:xfrm>
          <a:off x="4667250" y="31089600"/>
          <a:ext cx="85725" cy="23739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152</xdr:row>
      <xdr:rowOff>0</xdr:rowOff>
    </xdr:from>
    <xdr:ext cx="85725" cy="237392"/>
    <xdr:sp macro="" textlink="">
      <xdr:nvSpPr>
        <xdr:cNvPr id="921" name="Text Box 18"/>
        <xdr:cNvSpPr txBox="1">
          <a:spLocks noChangeArrowheads="1"/>
        </xdr:cNvSpPr>
      </xdr:nvSpPr>
      <xdr:spPr bwMode="auto">
        <a:xfrm>
          <a:off x="4667250" y="31089600"/>
          <a:ext cx="85725" cy="23739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152</xdr:row>
      <xdr:rowOff>0</xdr:rowOff>
    </xdr:from>
    <xdr:ext cx="85725" cy="237392"/>
    <xdr:sp macro="" textlink="">
      <xdr:nvSpPr>
        <xdr:cNvPr id="922" name="Text Box 14"/>
        <xdr:cNvSpPr txBox="1">
          <a:spLocks noChangeArrowheads="1"/>
        </xdr:cNvSpPr>
      </xdr:nvSpPr>
      <xdr:spPr bwMode="auto">
        <a:xfrm>
          <a:off x="4667250" y="31089600"/>
          <a:ext cx="85725" cy="23739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152</xdr:row>
      <xdr:rowOff>0</xdr:rowOff>
    </xdr:from>
    <xdr:ext cx="85725" cy="237392"/>
    <xdr:sp macro="" textlink="">
      <xdr:nvSpPr>
        <xdr:cNvPr id="923" name="Text Box 18"/>
        <xdr:cNvSpPr txBox="1">
          <a:spLocks noChangeArrowheads="1"/>
        </xdr:cNvSpPr>
      </xdr:nvSpPr>
      <xdr:spPr bwMode="auto">
        <a:xfrm>
          <a:off x="4667250" y="31089600"/>
          <a:ext cx="85725" cy="23739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152</xdr:row>
      <xdr:rowOff>0</xdr:rowOff>
    </xdr:from>
    <xdr:ext cx="85725" cy="227867"/>
    <xdr:sp macro="" textlink="">
      <xdr:nvSpPr>
        <xdr:cNvPr id="924" name="Text Box 14"/>
        <xdr:cNvSpPr txBox="1">
          <a:spLocks noChangeArrowheads="1"/>
        </xdr:cNvSpPr>
      </xdr:nvSpPr>
      <xdr:spPr bwMode="auto">
        <a:xfrm>
          <a:off x="4667250" y="31089600"/>
          <a:ext cx="85725" cy="22786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152</xdr:row>
      <xdr:rowOff>0</xdr:rowOff>
    </xdr:from>
    <xdr:ext cx="85725" cy="227867"/>
    <xdr:sp macro="" textlink="">
      <xdr:nvSpPr>
        <xdr:cNvPr id="925" name="Text Box 18"/>
        <xdr:cNvSpPr txBox="1">
          <a:spLocks noChangeArrowheads="1"/>
        </xdr:cNvSpPr>
      </xdr:nvSpPr>
      <xdr:spPr bwMode="auto">
        <a:xfrm>
          <a:off x="4667250" y="31089600"/>
          <a:ext cx="85725" cy="22786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152</xdr:row>
      <xdr:rowOff>0</xdr:rowOff>
    </xdr:from>
    <xdr:ext cx="0" cy="228600"/>
    <xdr:sp macro="" textlink="">
      <xdr:nvSpPr>
        <xdr:cNvPr id="926" name="Text Box 2"/>
        <xdr:cNvSpPr txBox="1">
          <a:spLocks noChangeArrowheads="1"/>
        </xdr:cNvSpPr>
      </xdr:nvSpPr>
      <xdr:spPr bwMode="auto">
        <a:xfrm>
          <a:off x="2381250" y="31089600"/>
          <a:ext cx="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152</xdr:row>
      <xdr:rowOff>0</xdr:rowOff>
    </xdr:from>
    <xdr:ext cx="0" cy="228600"/>
    <xdr:sp macro="" textlink="">
      <xdr:nvSpPr>
        <xdr:cNvPr id="927" name="Text Box 4"/>
        <xdr:cNvSpPr txBox="1">
          <a:spLocks noChangeArrowheads="1"/>
        </xdr:cNvSpPr>
      </xdr:nvSpPr>
      <xdr:spPr bwMode="auto">
        <a:xfrm>
          <a:off x="2381250" y="31089600"/>
          <a:ext cx="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152</xdr:row>
      <xdr:rowOff>0</xdr:rowOff>
    </xdr:from>
    <xdr:ext cx="0" cy="228600"/>
    <xdr:sp macro="" textlink="">
      <xdr:nvSpPr>
        <xdr:cNvPr id="928" name="Text Box 6"/>
        <xdr:cNvSpPr txBox="1">
          <a:spLocks noChangeArrowheads="1"/>
        </xdr:cNvSpPr>
      </xdr:nvSpPr>
      <xdr:spPr bwMode="auto">
        <a:xfrm>
          <a:off x="2381250" y="31089600"/>
          <a:ext cx="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152</xdr:row>
      <xdr:rowOff>0</xdr:rowOff>
    </xdr:from>
    <xdr:ext cx="0" cy="228600"/>
    <xdr:sp macro="" textlink="">
      <xdr:nvSpPr>
        <xdr:cNvPr id="929" name="Text Box 8"/>
        <xdr:cNvSpPr txBox="1">
          <a:spLocks noChangeArrowheads="1"/>
        </xdr:cNvSpPr>
      </xdr:nvSpPr>
      <xdr:spPr bwMode="auto">
        <a:xfrm>
          <a:off x="2381250" y="31089600"/>
          <a:ext cx="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152</xdr:row>
      <xdr:rowOff>0</xdr:rowOff>
    </xdr:from>
    <xdr:ext cx="0" cy="228600"/>
    <xdr:sp macro="" textlink="">
      <xdr:nvSpPr>
        <xdr:cNvPr id="930" name="Text Box 10"/>
        <xdr:cNvSpPr txBox="1">
          <a:spLocks noChangeArrowheads="1"/>
        </xdr:cNvSpPr>
      </xdr:nvSpPr>
      <xdr:spPr bwMode="auto">
        <a:xfrm>
          <a:off x="2381250" y="31089600"/>
          <a:ext cx="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152</xdr:row>
      <xdr:rowOff>0</xdr:rowOff>
    </xdr:from>
    <xdr:ext cx="0" cy="219075"/>
    <xdr:sp macro="" textlink="">
      <xdr:nvSpPr>
        <xdr:cNvPr id="931" name="Text Box 4"/>
        <xdr:cNvSpPr txBox="1">
          <a:spLocks noChangeArrowheads="1"/>
        </xdr:cNvSpPr>
      </xdr:nvSpPr>
      <xdr:spPr bwMode="auto">
        <a:xfrm>
          <a:off x="2381250" y="31089600"/>
          <a:ext cx="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152</xdr:row>
      <xdr:rowOff>0</xdr:rowOff>
    </xdr:from>
    <xdr:ext cx="0" cy="219075"/>
    <xdr:sp macro="" textlink="">
      <xdr:nvSpPr>
        <xdr:cNvPr id="932" name="Text Box 8"/>
        <xdr:cNvSpPr txBox="1">
          <a:spLocks noChangeArrowheads="1"/>
        </xdr:cNvSpPr>
      </xdr:nvSpPr>
      <xdr:spPr bwMode="auto">
        <a:xfrm>
          <a:off x="2381250" y="31089600"/>
          <a:ext cx="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152</xdr:row>
      <xdr:rowOff>0</xdr:rowOff>
    </xdr:from>
    <xdr:ext cx="0" cy="219075"/>
    <xdr:sp macro="" textlink="">
      <xdr:nvSpPr>
        <xdr:cNvPr id="933" name="Text Box 4"/>
        <xdr:cNvSpPr txBox="1">
          <a:spLocks noChangeArrowheads="1"/>
        </xdr:cNvSpPr>
      </xdr:nvSpPr>
      <xdr:spPr bwMode="auto">
        <a:xfrm>
          <a:off x="2381250" y="31089600"/>
          <a:ext cx="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152</xdr:row>
      <xdr:rowOff>0</xdr:rowOff>
    </xdr:from>
    <xdr:ext cx="0" cy="219075"/>
    <xdr:sp macro="" textlink="">
      <xdr:nvSpPr>
        <xdr:cNvPr id="934" name="Text Box 8"/>
        <xdr:cNvSpPr txBox="1">
          <a:spLocks noChangeArrowheads="1"/>
        </xdr:cNvSpPr>
      </xdr:nvSpPr>
      <xdr:spPr bwMode="auto">
        <a:xfrm>
          <a:off x="2381250" y="31089600"/>
          <a:ext cx="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152</xdr:row>
      <xdr:rowOff>0</xdr:rowOff>
    </xdr:from>
    <xdr:ext cx="0" cy="228600"/>
    <xdr:sp macro="" textlink="">
      <xdr:nvSpPr>
        <xdr:cNvPr id="935" name="Text Box 2"/>
        <xdr:cNvSpPr txBox="1">
          <a:spLocks noChangeArrowheads="1"/>
        </xdr:cNvSpPr>
      </xdr:nvSpPr>
      <xdr:spPr bwMode="auto">
        <a:xfrm>
          <a:off x="2381250" y="31089600"/>
          <a:ext cx="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152</xdr:row>
      <xdr:rowOff>0</xdr:rowOff>
    </xdr:from>
    <xdr:ext cx="0" cy="228600"/>
    <xdr:sp macro="" textlink="">
      <xdr:nvSpPr>
        <xdr:cNvPr id="936" name="Text Box 4"/>
        <xdr:cNvSpPr txBox="1">
          <a:spLocks noChangeArrowheads="1"/>
        </xdr:cNvSpPr>
      </xdr:nvSpPr>
      <xdr:spPr bwMode="auto">
        <a:xfrm>
          <a:off x="2381250" y="31089600"/>
          <a:ext cx="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152</xdr:row>
      <xdr:rowOff>0</xdr:rowOff>
    </xdr:from>
    <xdr:ext cx="0" cy="228600"/>
    <xdr:sp macro="" textlink="">
      <xdr:nvSpPr>
        <xdr:cNvPr id="937" name="Text Box 6"/>
        <xdr:cNvSpPr txBox="1">
          <a:spLocks noChangeArrowheads="1"/>
        </xdr:cNvSpPr>
      </xdr:nvSpPr>
      <xdr:spPr bwMode="auto">
        <a:xfrm>
          <a:off x="2381250" y="31089600"/>
          <a:ext cx="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152</xdr:row>
      <xdr:rowOff>0</xdr:rowOff>
    </xdr:from>
    <xdr:ext cx="0" cy="228600"/>
    <xdr:sp macro="" textlink="">
      <xdr:nvSpPr>
        <xdr:cNvPr id="938" name="Text Box 8"/>
        <xdr:cNvSpPr txBox="1">
          <a:spLocks noChangeArrowheads="1"/>
        </xdr:cNvSpPr>
      </xdr:nvSpPr>
      <xdr:spPr bwMode="auto">
        <a:xfrm>
          <a:off x="2381250" y="31089600"/>
          <a:ext cx="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152</xdr:row>
      <xdr:rowOff>0</xdr:rowOff>
    </xdr:from>
    <xdr:ext cx="0" cy="228600"/>
    <xdr:sp macro="" textlink="">
      <xdr:nvSpPr>
        <xdr:cNvPr id="939" name="Text Box 10"/>
        <xdr:cNvSpPr txBox="1">
          <a:spLocks noChangeArrowheads="1"/>
        </xdr:cNvSpPr>
      </xdr:nvSpPr>
      <xdr:spPr bwMode="auto">
        <a:xfrm>
          <a:off x="2381250" y="31089600"/>
          <a:ext cx="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152</xdr:row>
      <xdr:rowOff>0</xdr:rowOff>
    </xdr:from>
    <xdr:ext cx="0" cy="219075"/>
    <xdr:sp macro="" textlink="">
      <xdr:nvSpPr>
        <xdr:cNvPr id="940" name="Text Box 4"/>
        <xdr:cNvSpPr txBox="1">
          <a:spLocks noChangeArrowheads="1"/>
        </xdr:cNvSpPr>
      </xdr:nvSpPr>
      <xdr:spPr bwMode="auto">
        <a:xfrm>
          <a:off x="2381250" y="31089600"/>
          <a:ext cx="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152</xdr:row>
      <xdr:rowOff>0</xdr:rowOff>
    </xdr:from>
    <xdr:ext cx="0" cy="219075"/>
    <xdr:sp macro="" textlink="">
      <xdr:nvSpPr>
        <xdr:cNvPr id="941" name="Text Box 8"/>
        <xdr:cNvSpPr txBox="1">
          <a:spLocks noChangeArrowheads="1"/>
        </xdr:cNvSpPr>
      </xdr:nvSpPr>
      <xdr:spPr bwMode="auto">
        <a:xfrm>
          <a:off x="2381250" y="31089600"/>
          <a:ext cx="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152</xdr:row>
      <xdr:rowOff>0</xdr:rowOff>
    </xdr:from>
    <xdr:ext cx="0" cy="219075"/>
    <xdr:sp macro="" textlink="">
      <xdr:nvSpPr>
        <xdr:cNvPr id="942" name="Text Box 4"/>
        <xdr:cNvSpPr txBox="1">
          <a:spLocks noChangeArrowheads="1"/>
        </xdr:cNvSpPr>
      </xdr:nvSpPr>
      <xdr:spPr bwMode="auto">
        <a:xfrm>
          <a:off x="2381250" y="31089600"/>
          <a:ext cx="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152</xdr:row>
      <xdr:rowOff>0</xdr:rowOff>
    </xdr:from>
    <xdr:ext cx="0" cy="219075"/>
    <xdr:sp macro="" textlink="">
      <xdr:nvSpPr>
        <xdr:cNvPr id="943" name="Text Box 8"/>
        <xdr:cNvSpPr txBox="1">
          <a:spLocks noChangeArrowheads="1"/>
        </xdr:cNvSpPr>
      </xdr:nvSpPr>
      <xdr:spPr bwMode="auto">
        <a:xfrm>
          <a:off x="2381250" y="31089600"/>
          <a:ext cx="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152</xdr:row>
      <xdr:rowOff>0</xdr:rowOff>
    </xdr:from>
    <xdr:ext cx="0" cy="228600"/>
    <xdr:sp macro="" textlink="">
      <xdr:nvSpPr>
        <xdr:cNvPr id="944" name="Text Box 2"/>
        <xdr:cNvSpPr txBox="1">
          <a:spLocks noChangeArrowheads="1"/>
        </xdr:cNvSpPr>
      </xdr:nvSpPr>
      <xdr:spPr bwMode="auto">
        <a:xfrm>
          <a:off x="2381250" y="31280100"/>
          <a:ext cx="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152</xdr:row>
      <xdr:rowOff>0</xdr:rowOff>
    </xdr:from>
    <xdr:ext cx="0" cy="228600"/>
    <xdr:sp macro="" textlink="">
      <xdr:nvSpPr>
        <xdr:cNvPr id="945" name="Text Box 4"/>
        <xdr:cNvSpPr txBox="1">
          <a:spLocks noChangeArrowheads="1"/>
        </xdr:cNvSpPr>
      </xdr:nvSpPr>
      <xdr:spPr bwMode="auto">
        <a:xfrm>
          <a:off x="2381250" y="31280100"/>
          <a:ext cx="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152</xdr:row>
      <xdr:rowOff>0</xdr:rowOff>
    </xdr:from>
    <xdr:ext cx="0" cy="228600"/>
    <xdr:sp macro="" textlink="">
      <xdr:nvSpPr>
        <xdr:cNvPr id="946" name="Text Box 6"/>
        <xdr:cNvSpPr txBox="1">
          <a:spLocks noChangeArrowheads="1"/>
        </xdr:cNvSpPr>
      </xdr:nvSpPr>
      <xdr:spPr bwMode="auto">
        <a:xfrm>
          <a:off x="2381250" y="31280100"/>
          <a:ext cx="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152</xdr:row>
      <xdr:rowOff>0</xdr:rowOff>
    </xdr:from>
    <xdr:ext cx="0" cy="228600"/>
    <xdr:sp macro="" textlink="">
      <xdr:nvSpPr>
        <xdr:cNvPr id="947" name="Text Box 8"/>
        <xdr:cNvSpPr txBox="1">
          <a:spLocks noChangeArrowheads="1"/>
        </xdr:cNvSpPr>
      </xdr:nvSpPr>
      <xdr:spPr bwMode="auto">
        <a:xfrm>
          <a:off x="2381250" y="31280100"/>
          <a:ext cx="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152</xdr:row>
      <xdr:rowOff>0</xdr:rowOff>
    </xdr:from>
    <xdr:ext cx="0" cy="228600"/>
    <xdr:sp macro="" textlink="">
      <xdr:nvSpPr>
        <xdr:cNvPr id="948" name="Text Box 10"/>
        <xdr:cNvSpPr txBox="1">
          <a:spLocks noChangeArrowheads="1"/>
        </xdr:cNvSpPr>
      </xdr:nvSpPr>
      <xdr:spPr bwMode="auto">
        <a:xfrm>
          <a:off x="2381250" y="31280100"/>
          <a:ext cx="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152</xdr:row>
      <xdr:rowOff>0</xdr:rowOff>
    </xdr:from>
    <xdr:ext cx="0" cy="219075"/>
    <xdr:sp macro="" textlink="">
      <xdr:nvSpPr>
        <xdr:cNvPr id="949" name="Text Box 4"/>
        <xdr:cNvSpPr txBox="1">
          <a:spLocks noChangeArrowheads="1"/>
        </xdr:cNvSpPr>
      </xdr:nvSpPr>
      <xdr:spPr bwMode="auto">
        <a:xfrm>
          <a:off x="2381250" y="31280100"/>
          <a:ext cx="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152</xdr:row>
      <xdr:rowOff>0</xdr:rowOff>
    </xdr:from>
    <xdr:ext cx="0" cy="219075"/>
    <xdr:sp macro="" textlink="">
      <xdr:nvSpPr>
        <xdr:cNvPr id="950" name="Text Box 8"/>
        <xdr:cNvSpPr txBox="1">
          <a:spLocks noChangeArrowheads="1"/>
        </xdr:cNvSpPr>
      </xdr:nvSpPr>
      <xdr:spPr bwMode="auto">
        <a:xfrm>
          <a:off x="2381250" y="31280100"/>
          <a:ext cx="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152</xdr:row>
      <xdr:rowOff>0</xdr:rowOff>
    </xdr:from>
    <xdr:ext cx="0" cy="219075"/>
    <xdr:sp macro="" textlink="">
      <xdr:nvSpPr>
        <xdr:cNvPr id="951" name="Text Box 4"/>
        <xdr:cNvSpPr txBox="1">
          <a:spLocks noChangeArrowheads="1"/>
        </xdr:cNvSpPr>
      </xdr:nvSpPr>
      <xdr:spPr bwMode="auto">
        <a:xfrm>
          <a:off x="2381250" y="31280100"/>
          <a:ext cx="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152</xdr:row>
      <xdr:rowOff>0</xdr:rowOff>
    </xdr:from>
    <xdr:ext cx="0" cy="219075"/>
    <xdr:sp macro="" textlink="">
      <xdr:nvSpPr>
        <xdr:cNvPr id="952" name="Text Box 8"/>
        <xdr:cNvSpPr txBox="1">
          <a:spLocks noChangeArrowheads="1"/>
        </xdr:cNvSpPr>
      </xdr:nvSpPr>
      <xdr:spPr bwMode="auto">
        <a:xfrm>
          <a:off x="2381250" y="31280100"/>
          <a:ext cx="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6</xdr:row>
      <xdr:rowOff>0</xdr:rowOff>
    </xdr:from>
    <xdr:ext cx="0" cy="228600"/>
    <xdr:sp macro="" textlink="">
      <xdr:nvSpPr>
        <xdr:cNvPr id="953" name="Text Box 2"/>
        <xdr:cNvSpPr txBox="1">
          <a:spLocks noChangeArrowheads="1"/>
        </xdr:cNvSpPr>
      </xdr:nvSpPr>
      <xdr:spPr bwMode="auto">
        <a:xfrm>
          <a:off x="2381250" y="1228725"/>
          <a:ext cx="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6</xdr:row>
      <xdr:rowOff>0</xdr:rowOff>
    </xdr:from>
    <xdr:ext cx="0" cy="228600"/>
    <xdr:sp macro="" textlink="">
      <xdr:nvSpPr>
        <xdr:cNvPr id="954" name="Text Box 4"/>
        <xdr:cNvSpPr txBox="1">
          <a:spLocks noChangeArrowheads="1"/>
        </xdr:cNvSpPr>
      </xdr:nvSpPr>
      <xdr:spPr bwMode="auto">
        <a:xfrm>
          <a:off x="2381250" y="1228725"/>
          <a:ext cx="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6</xdr:row>
      <xdr:rowOff>0</xdr:rowOff>
    </xdr:from>
    <xdr:ext cx="0" cy="228600"/>
    <xdr:sp macro="" textlink="">
      <xdr:nvSpPr>
        <xdr:cNvPr id="955" name="Text Box 6"/>
        <xdr:cNvSpPr txBox="1">
          <a:spLocks noChangeArrowheads="1"/>
        </xdr:cNvSpPr>
      </xdr:nvSpPr>
      <xdr:spPr bwMode="auto">
        <a:xfrm>
          <a:off x="2381250" y="1228725"/>
          <a:ext cx="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6</xdr:row>
      <xdr:rowOff>0</xdr:rowOff>
    </xdr:from>
    <xdr:ext cx="0" cy="228600"/>
    <xdr:sp macro="" textlink="">
      <xdr:nvSpPr>
        <xdr:cNvPr id="956" name="Text Box 8"/>
        <xdr:cNvSpPr txBox="1">
          <a:spLocks noChangeArrowheads="1"/>
        </xdr:cNvSpPr>
      </xdr:nvSpPr>
      <xdr:spPr bwMode="auto">
        <a:xfrm>
          <a:off x="2381250" y="1228725"/>
          <a:ext cx="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6</xdr:row>
      <xdr:rowOff>0</xdr:rowOff>
    </xdr:from>
    <xdr:ext cx="0" cy="228600"/>
    <xdr:sp macro="" textlink="">
      <xdr:nvSpPr>
        <xdr:cNvPr id="957" name="Text Box 10"/>
        <xdr:cNvSpPr txBox="1">
          <a:spLocks noChangeArrowheads="1"/>
        </xdr:cNvSpPr>
      </xdr:nvSpPr>
      <xdr:spPr bwMode="auto">
        <a:xfrm>
          <a:off x="2381250" y="1228725"/>
          <a:ext cx="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6</xdr:row>
      <xdr:rowOff>0</xdr:rowOff>
    </xdr:from>
    <xdr:ext cx="0" cy="219075"/>
    <xdr:sp macro="" textlink="">
      <xdr:nvSpPr>
        <xdr:cNvPr id="958" name="Text Box 4"/>
        <xdr:cNvSpPr txBox="1">
          <a:spLocks noChangeArrowheads="1"/>
        </xdr:cNvSpPr>
      </xdr:nvSpPr>
      <xdr:spPr bwMode="auto">
        <a:xfrm>
          <a:off x="2381250" y="1228725"/>
          <a:ext cx="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6</xdr:row>
      <xdr:rowOff>0</xdr:rowOff>
    </xdr:from>
    <xdr:ext cx="0" cy="219075"/>
    <xdr:sp macro="" textlink="">
      <xdr:nvSpPr>
        <xdr:cNvPr id="959" name="Text Box 8"/>
        <xdr:cNvSpPr txBox="1">
          <a:spLocks noChangeArrowheads="1"/>
        </xdr:cNvSpPr>
      </xdr:nvSpPr>
      <xdr:spPr bwMode="auto">
        <a:xfrm>
          <a:off x="2381250" y="1228725"/>
          <a:ext cx="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6</xdr:row>
      <xdr:rowOff>0</xdr:rowOff>
    </xdr:from>
    <xdr:ext cx="0" cy="219075"/>
    <xdr:sp macro="" textlink="">
      <xdr:nvSpPr>
        <xdr:cNvPr id="960" name="Text Box 4"/>
        <xdr:cNvSpPr txBox="1">
          <a:spLocks noChangeArrowheads="1"/>
        </xdr:cNvSpPr>
      </xdr:nvSpPr>
      <xdr:spPr bwMode="auto">
        <a:xfrm>
          <a:off x="2381250" y="1228725"/>
          <a:ext cx="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6</xdr:row>
      <xdr:rowOff>0</xdr:rowOff>
    </xdr:from>
    <xdr:ext cx="0" cy="219075"/>
    <xdr:sp macro="" textlink="">
      <xdr:nvSpPr>
        <xdr:cNvPr id="961" name="Text Box 8"/>
        <xdr:cNvSpPr txBox="1">
          <a:spLocks noChangeArrowheads="1"/>
        </xdr:cNvSpPr>
      </xdr:nvSpPr>
      <xdr:spPr bwMode="auto">
        <a:xfrm>
          <a:off x="2381250" y="1228725"/>
          <a:ext cx="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8</xdr:row>
      <xdr:rowOff>0</xdr:rowOff>
    </xdr:from>
    <xdr:ext cx="0" cy="228600"/>
    <xdr:sp macro="" textlink="">
      <xdr:nvSpPr>
        <xdr:cNvPr id="962" name="Text Box 2"/>
        <xdr:cNvSpPr txBox="1">
          <a:spLocks noChangeArrowheads="1"/>
        </xdr:cNvSpPr>
      </xdr:nvSpPr>
      <xdr:spPr bwMode="auto">
        <a:xfrm>
          <a:off x="2381250" y="1609725"/>
          <a:ext cx="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8</xdr:row>
      <xdr:rowOff>0</xdr:rowOff>
    </xdr:from>
    <xdr:ext cx="0" cy="228600"/>
    <xdr:sp macro="" textlink="">
      <xdr:nvSpPr>
        <xdr:cNvPr id="963" name="Text Box 4"/>
        <xdr:cNvSpPr txBox="1">
          <a:spLocks noChangeArrowheads="1"/>
        </xdr:cNvSpPr>
      </xdr:nvSpPr>
      <xdr:spPr bwMode="auto">
        <a:xfrm>
          <a:off x="2381250" y="1609725"/>
          <a:ext cx="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8</xdr:row>
      <xdr:rowOff>0</xdr:rowOff>
    </xdr:from>
    <xdr:ext cx="0" cy="228600"/>
    <xdr:sp macro="" textlink="">
      <xdr:nvSpPr>
        <xdr:cNvPr id="964" name="Text Box 6"/>
        <xdr:cNvSpPr txBox="1">
          <a:spLocks noChangeArrowheads="1"/>
        </xdr:cNvSpPr>
      </xdr:nvSpPr>
      <xdr:spPr bwMode="auto">
        <a:xfrm>
          <a:off x="2381250" y="1609725"/>
          <a:ext cx="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8</xdr:row>
      <xdr:rowOff>0</xdr:rowOff>
    </xdr:from>
    <xdr:ext cx="0" cy="228600"/>
    <xdr:sp macro="" textlink="">
      <xdr:nvSpPr>
        <xdr:cNvPr id="965" name="Text Box 8"/>
        <xdr:cNvSpPr txBox="1">
          <a:spLocks noChangeArrowheads="1"/>
        </xdr:cNvSpPr>
      </xdr:nvSpPr>
      <xdr:spPr bwMode="auto">
        <a:xfrm>
          <a:off x="2381250" y="1609725"/>
          <a:ext cx="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8</xdr:row>
      <xdr:rowOff>0</xdr:rowOff>
    </xdr:from>
    <xdr:ext cx="0" cy="228600"/>
    <xdr:sp macro="" textlink="">
      <xdr:nvSpPr>
        <xdr:cNvPr id="966" name="Text Box 10"/>
        <xdr:cNvSpPr txBox="1">
          <a:spLocks noChangeArrowheads="1"/>
        </xdr:cNvSpPr>
      </xdr:nvSpPr>
      <xdr:spPr bwMode="auto">
        <a:xfrm>
          <a:off x="2381250" y="1609725"/>
          <a:ext cx="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8</xdr:row>
      <xdr:rowOff>0</xdr:rowOff>
    </xdr:from>
    <xdr:ext cx="0" cy="219075"/>
    <xdr:sp macro="" textlink="">
      <xdr:nvSpPr>
        <xdr:cNvPr id="967" name="Text Box 4"/>
        <xdr:cNvSpPr txBox="1">
          <a:spLocks noChangeArrowheads="1"/>
        </xdr:cNvSpPr>
      </xdr:nvSpPr>
      <xdr:spPr bwMode="auto">
        <a:xfrm>
          <a:off x="2381250" y="1609725"/>
          <a:ext cx="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8</xdr:row>
      <xdr:rowOff>0</xdr:rowOff>
    </xdr:from>
    <xdr:ext cx="0" cy="219075"/>
    <xdr:sp macro="" textlink="">
      <xdr:nvSpPr>
        <xdr:cNvPr id="968" name="Text Box 8"/>
        <xdr:cNvSpPr txBox="1">
          <a:spLocks noChangeArrowheads="1"/>
        </xdr:cNvSpPr>
      </xdr:nvSpPr>
      <xdr:spPr bwMode="auto">
        <a:xfrm>
          <a:off x="2381250" y="1609725"/>
          <a:ext cx="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8</xdr:row>
      <xdr:rowOff>0</xdr:rowOff>
    </xdr:from>
    <xdr:ext cx="0" cy="219075"/>
    <xdr:sp macro="" textlink="">
      <xdr:nvSpPr>
        <xdr:cNvPr id="969" name="Text Box 4"/>
        <xdr:cNvSpPr txBox="1">
          <a:spLocks noChangeArrowheads="1"/>
        </xdr:cNvSpPr>
      </xdr:nvSpPr>
      <xdr:spPr bwMode="auto">
        <a:xfrm>
          <a:off x="2381250" y="1609725"/>
          <a:ext cx="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8</xdr:row>
      <xdr:rowOff>0</xdr:rowOff>
    </xdr:from>
    <xdr:ext cx="0" cy="219075"/>
    <xdr:sp macro="" textlink="">
      <xdr:nvSpPr>
        <xdr:cNvPr id="970" name="Text Box 8"/>
        <xdr:cNvSpPr txBox="1">
          <a:spLocks noChangeArrowheads="1"/>
        </xdr:cNvSpPr>
      </xdr:nvSpPr>
      <xdr:spPr bwMode="auto">
        <a:xfrm>
          <a:off x="2381250" y="1609725"/>
          <a:ext cx="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72</xdr:row>
      <xdr:rowOff>0</xdr:rowOff>
    </xdr:from>
    <xdr:ext cx="0" cy="228600"/>
    <xdr:sp macro="" textlink="">
      <xdr:nvSpPr>
        <xdr:cNvPr id="971" name="Text Box 2"/>
        <xdr:cNvSpPr txBox="1">
          <a:spLocks noChangeArrowheads="1"/>
        </xdr:cNvSpPr>
      </xdr:nvSpPr>
      <xdr:spPr bwMode="auto">
        <a:xfrm>
          <a:off x="2381250" y="14011275"/>
          <a:ext cx="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72</xdr:row>
      <xdr:rowOff>0</xdr:rowOff>
    </xdr:from>
    <xdr:ext cx="0" cy="228600"/>
    <xdr:sp macro="" textlink="">
      <xdr:nvSpPr>
        <xdr:cNvPr id="972" name="Text Box 4"/>
        <xdr:cNvSpPr txBox="1">
          <a:spLocks noChangeArrowheads="1"/>
        </xdr:cNvSpPr>
      </xdr:nvSpPr>
      <xdr:spPr bwMode="auto">
        <a:xfrm>
          <a:off x="2381250" y="14011275"/>
          <a:ext cx="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72</xdr:row>
      <xdr:rowOff>0</xdr:rowOff>
    </xdr:from>
    <xdr:ext cx="0" cy="228600"/>
    <xdr:sp macro="" textlink="">
      <xdr:nvSpPr>
        <xdr:cNvPr id="973" name="Text Box 6"/>
        <xdr:cNvSpPr txBox="1">
          <a:spLocks noChangeArrowheads="1"/>
        </xdr:cNvSpPr>
      </xdr:nvSpPr>
      <xdr:spPr bwMode="auto">
        <a:xfrm>
          <a:off x="2381250" y="14011275"/>
          <a:ext cx="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72</xdr:row>
      <xdr:rowOff>0</xdr:rowOff>
    </xdr:from>
    <xdr:ext cx="0" cy="228600"/>
    <xdr:sp macro="" textlink="">
      <xdr:nvSpPr>
        <xdr:cNvPr id="974" name="Text Box 8"/>
        <xdr:cNvSpPr txBox="1">
          <a:spLocks noChangeArrowheads="1"/>
        </xdr:cNvSpPr>
      </xdr:nvSpPr>
      <xdr:spPr bwMode="auto">
        <a:xfrm>
          <a:off x="2381250" y="14011275"/>
          <a:ext cx="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72</xdr:row>
      <xdr:rowOff>0</xdr:rowOff>
    </xdr:from>
    <xdr:ext cx="0" cy="228600"/>
    <xdr:sp macro="" textlink="">
      <xdr:nvSpPr>
        <xdr:cNvPr id="975" name="Text Box 10"/>
        <xdr:cNvSpPr txBox="1">
          <a:spLocks noChangeArrowheads="1"/>
        </xdr:cNvSpPr>
      </xdr:nvSpPr>
      <xdr:spPr bwMode="auto">
        <a:xfrm>
          <a:off x="2381250" y="14011275"/>
          <a:ext cx="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72</xdr:row>
      <xdr:rowOff>0</xdr:rowOff>
    </xdr:from>
    <xdr:ext cx="0" cy="219075"/>
    <xdr:sp macro="" textlink="">
      <xdr:nvSpPr>
        <xdr:cNvPr id="976" name="Text Box 4"/>
        <xdr:cNvSpPr txBox="1">
          <a:spLocks noChangeArrowheads="1"/>
        </xdr:cNvSpPr>
      </xdr:nvSpPr>
      <xdr:spPr bwMode="auto">
        <a:xfrm>
          <a:off x="2381250" y="14011275"/>
          <a:ext cx="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72</xdr:row>
      <xdr:rowOff>0</xdr:rowOff>
    </xdr:from>
    <xdr:ext cx="0" cy="219075"/>
    <xdr:sp macro="" textlink="">
      <xdr:nvSpPr>
        <xdr:cNvPr id="977" name="Text Box 8"/>
        <xdr:cNvSpPr txBox="1">
          <a:spLocks noChangeArrowheads="1"/>
        </xdr:cNvSpPr>
      </xdr:nvSpPr>
      <xdr:spPr bwMode="auto">
        <a:xfrm>
          <a:off x="2381250" y="14011275"/>
          <a:ext cx="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72</xdr:row>
      <xdr:rowOff>0</xdr:rowOff>
    </xdr:from>
    <xdr:ext cx="0" cy="219075"/>
    <xdr:sp macro="" textlink="">
      <xdr:nvSpPr>
        <xdr:cNvPr id="978" name="Text Box 4"/>
        <xdr:cNvSpPr txBox="1">
          <a:spLocks noChangeArrowheads="1"/>
        </xdr:cNvSpPr>
      </xdr:nvSpPr>
      <xdr:spPr bwMode="auto">
        <a:xfrm>
          <a:off x="2381250" y="14011275"/>
          <a:ext cx="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72</xdr:row>
      <xdr:rowOff>0</xdr:rowOff>
    </xdr:from>
    <xdr:ext cx="0" cy="219075"/>
    <xdr:sp macro="" textlink="">
      <xdr:nvSpPr>
        <xdr:cNvPr id="979" name="Text Box 8"/>
        <xdr:cNvSpPr txBox="1">
          <a:spLocks noChangeArrowheads="1"/>
        </xdr:cNvSpPr>
      </xdr:nvSpPr>
      <xdr:spPr bwMode="auto">
        <a:xfrm>
          <a:off x="2381250" y="14011275"/>
          <a:ext cx="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72</xdr:row>
      <xdr:rowOff>0</xdr:rowOff>
    </xdr:from>
    <xdr:ext cx="0" cy="228600"/>
    <xdr:sp macro="" textlink="">
      <xdr:nvSpPr>
        <xdr:cNvPr id="980" name="Text Box 2"/>
        <xdr:cNvSpPr txBox="1">
          <a:spLocks noChangeArrowheads="1"/>
        </xdr:cNvSpPr>
      </xdr:nvSpPr>
      <xdr:spPr bwMode="auto">
        <a:xfrm>
          <a:off x="2381250" y="14011275"/>
          <a:ext cx="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72</xdr:row>
      <xdr:rowOff>0</xdr:rowOff>
    </xdr:from>
    <xdr:ext cx="0" cy="228600"/>
    <xdr:sp macro="" textlink="">
      <xdr:nvSpPr>
        <xdr:cNvPr id="981" name="Text Box 4"/>
        <xdr:cNvSpPr txBox="1">
          <a:spLocks noChangeArrowheads="1"/>
        </xdr:cNvSpPr>
      </xdr:nvSpPr>
      <xdr:spPr bwMode="auto">
        <a:xfrm>
          <a:off x="2381250" y="14011275"/>
          <a:ext cx="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72</xdr:row>
      <xdr:rowOff>0</xdr:rowOff>
    </xdr:from>
    <xdr:ext cx="0" cy="228600"/>
    <xdr:sp macro="" textlink="">
      <xdr:nvSpPr>
        <xdr:cNvPr id="982" name="Text Box 6"/>
        <xdr:cNvSpPr txBox="1">
          <a:spLocks noChangeArrowheads="1"/>
        </xdr:cNvSpPr>
      </xdr:nvSpPr>
      <xdr:spPr bwMode="auto">
        <a:xfrm>
          <a:off x="2381250" y="14011275"/>
          <a:ext cx="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72</xdr:row>
      <xdr:rowOff>0</xdr:rowOff>
    </xdr:from>
    <xdr:ext cx="0" cy="228600"/>
    <xdr:sp macro="" textlink="">
      <xdr:nvSpPr>
        <xdr:cNvPr id="983" name="Text Box 8"/>
        <xdr:cNvSpPr txBox="1">
          <a:spLocks noChangeArrowheads="1"/>
        </xdr:cNvSpPr>
      </xdr:nvSpPr>
      <xdr:spPr bwMode="auto">
        <a:xfrm>
          <a:off x="2381250" y="14011275"/>
          <a:ext cx="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72</xdr:row>
      <xdr:rowOff>0</xdr:rowOff>
    </xdr:from>
    <xdr:ext cx="0" cy="228600"/>
    <xdr:sp macro="" textlink="">
      <xdr:nvSpPr>
        <xdr:cNvPr id="984" name="Text Box 10"/>
        <xdr:cNvSpPr txBox="1">
          <a:spLocks noChangeArrowheads="1"/>
        </xdr:cNvSpPr>
      </xdr:nvSpPr>
      <xdr:spPr bwMode="auto">
        <a:xfrm>
          <a:off x="2381250" y="14011275"/>
          <a:ext cx="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72</xdr:row>
      <xdr:rowOff>0</xdr:rowOff>
    </xdr:from>
    <xdr:ext cx="0" cy="219075"/>
    <xdr:sp macro="" textlink="">
      <xdr:nvSpPr>
        <xdr:cNvPr id="985" name="Text Box 4"/>
        <xdr:cNvSpPr txBox="1">
          <a:spLocks noChangeArrowheads="1"/>
        </xdr:cNvSpPr>
      </xdr:nvSpPr>
      <xdr:spPr bwMode="auto">
        <a:xfrm>
          <a:off x="2381250" y="14011275"/>
          <a:ext cx="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72</xdr:row>
      <xdr:rowOff>0</xdr:rowOff>
    </xdr:from>
    <xdr:ext cx="0" cy="219075"/>
    <xdr:sp macro="" textlink="">
      <xdr:nvSpPr>
        <xdr:cNvPr id="986" name="Text Box 8"/>
        <xdr:cNvSpPr txBox="1">
          <a:spLocks noChangeArrowheads="1"/>
        </xdr:cNvSpPr>
      </xdr:nvSpPr>
      <xdr:spPr bwMode="auto">
        <a:xfrm>
          <a:off x="2381250" y="14011275"/>
          <a:ext cx="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72</xdr:row>
      <xdr:rowOff>0</xdr:rowOff>
    </xdr:from>
    <xdr:ext cx="0" cy="219075"/>
    <xdr:sp macro="" textlink="">
      <xdr:nvSpPr>
        <xdr:cNvPr id="987" name="Text Box 4"/>
        <xdr:cNvSpPr txBox="1">
          <a:spLocks noChangeArrowheads="1"/>
        </xdr:cNvSpPr>
      </xdr:nvSpPr>
      <xdr:spPr bwMode="auto">
        <a:xfrm>
          <a:off x="2381250" y="14011275"/>
          <a:ext cx="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72</xdr:row>
      <xdr:rowOff>0</xdr:rowOff>
    </xdr:from>
    <xdr:ext cx="0" cy="219075"/>
    <xdr:sp macro="" textlink="">
      <xdr:nvSpPr>
        <xdr:cNvPr id="988" name="Text Box 8"/>
        <xdr:cNvSpPr txBox="1">
          <a:spLocks noChangeArrowheads="1"/>
        </xdr:cNvSpPr>
      </xdr:nvSpPr>
      <xdr:spPr bwMode="auto">
        <a:xfrm>
          <a:off x="2381250" y="14011275"/>
          <a:ext cx="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72</xdr:row>
      <xdr:rowOff>0</xdr:rowOff>
    </xdr:from>
    <xdr:ext cx="0" cy="228600"/>
    <xdr:sp macro="" textlink="">
      <xdr:nvSpPr>
        <xdr:cNvPr id="989" name="Text Box 2"/>
        <xdr:cNvSpPr txBox="1">
          <a:spLocks noChangeArrowheads="1"/>
        </xdr:cNvSpPr>
      </xdr:nvSpPr>
      <xdr:spPr bwMode="auto">
        <a:xfrm>
          <a:off x="2381250" y="14011275"/>
          <a:ext cx="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72</xdr:row>
      <xdr:rowOff>0</xdr:rowOff>
    </xdr:from>
    <xdr:ext cx="0" cy="228600"/>
    <xdr:sp macro="" textlink="">
      <xdr:nvSpPr>
        <xdr:cNvPr id="990" name="Text Box 4"/>
        <xdr:cNvSpPr txBox="1">
          <a:spLocks noChangeArrowheads="1"/>
        </xdr:cNvSpPr>
      </xdr:nvSpPr>
      <xdr:spPr bwMode="auto">
        <a:xfrm>
          <a:off x="2381250" y="14011275"/>
          <a:ext cx="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72</xdr:row>
      <xdr:rowOff>0</xdr:rowOff>
    </xdr:from>
    <xdr:ext cx="0" cy="228600"/>
    <xdr:sp macro="" textlink="">
      <xdr:nvSpPr>
        <xdr:cNvPr id="991" name="Text Box 6"/>
        <xdr:cNvSpPr txBox="1">
          <a:spLocks noChangeArrowheads="1"/>
        </xdr:cNvSpPr>
      </xdr:nvSpPr>
      <xdr:spPr bwMode="auto">
        <a:xfrm>
          <a:off x="2381250" y="14011275"/>
          <a:ext cx="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72</xdr:row>
      <xdr:rowOff>0</xdr:rowOff>
    </xdr:from>
    <xdr:ext cx="0" cy="228600"/>
    <xdr:sp macro="" textlink="">
      <xdr:nvSpPr>
        <xdr:cNvPr id="992" name="Text Box 8"/>
        <xdr:cNvSpPr txBox="1">
          <a:spLocks noChangeArrowheads="1"/>
        </xdr:cNvSpPr>
      </xdr:nvSpPr>
      <xdr:spPr bwMode="auto">
        <a:xfrm>
          <a:off x="2381250" y="14011275"/>
          <a:ext cx="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72</xdr:row>
      <xdr:rowOff>0</xdr:rowOff>
    </xdr:from>
    <xdr:ext cx="0" cy="228600"/>
    <xdr:sp macro="" textlink="">
      <xdr:nvSpPr>
        <xdr:cNvPr id="993" name="Text Box 10"/>
        <xdr:cNvSpPr txBox="1">
          <a:spLocks noChangeArrowheads="1"/>
        </xdr:cNvSpPr>
      </xdr:nvSpPr>
      <xdr:spPr bwMode="auto">
        <a:xfrm>
          <a:off x="2381250" y="14011275"/>
          <a:ext cx="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72</xdr:row>
      <xdr:rowOff>0</xdr:rowOff>
    </xdr:from>
    <xdr:ext cx="0" cy="219075"/>
    <xdr:sp macro="" textlink="">
      <xdr:nvSpPr>
        <xdr:cNvPr id="994" name="Text Box 4"/>
        <xdr:cNvSpPr txBox="1">
          <a:spLocks noChangeArrowheads="1"/>
        </xdr:cNvSpPr>
      </xdr:nvSpPr>
      <xdr:spPr bwMode="auto">
        <a:xfrm>
          <a:off x="2381250" y="14011275"/>
          <a:ext cx="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72</xdr:row>
      <xdr:rowOff>0</xdr:rowOff>
    </xdr:from>
    <xdr:ext cx="0" cy="219075"/>
    <xdr:sp macro="" textlink="">
      <xdr:nvSpPr>
        <xdr:cNvPr id="995" name="Text Box 8"/>
        <xdr:cNvSpPr txBox="1">
          <a:spLocks noChangeArrowheads="1"/>
        </xdr:cNvSpPr>
      </xdr:nvSpPr>
      <xdr:spPr bwMode="auto">
        <a:xfrm>
          <a:off x="2381250" y="14011275"/>
          <a:ext cx="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72</xdr:row>
      <xdr:rowOff>0</xdr:rowOff>
    </xdr:from>
    <xdr:ext cx="0" cy="219075"/>
    <xdr:sp macro="" textlink="">
      <xdr:nvSpPr>
        <xdr:cNvPr id="996" name="Text Box 4"/>
        <xdr:cNvSpPr txBox="1">
          <a:spLocks noChangeArrowheads="1"/>
        </xdr:cNvSpPr>
      </xdr:nvSpPr>
      <xdr:spPr bwMode="auto">
        <a:xfrm>
          <a:off x="2381250" y="14011275"/>
          <a:ext cx="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72</xdr:row>
      <xdr:rowOff>0</xdr:rowOff>
    </xdr:from>
    <xdr:ext cx="0" cy="219075"/>
    <xdr:sp macro="" textlink="">
      <xdr:nvSpPr>
        <xdr:cNvPr id="997" name="Text Box 8"/>
        <xdr:cNvSpPr txBox="1">
          <a:spLocks noChangeArrowheads="1"/>
        </xdr:cNvSpPr>
      </xdr:nvSpPr>
      <xdr:spPr bwMode="auto">
        <a:xfrm>
          <a:off x="2381250" y="14011275"/>
          <a:ext cx="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72</xdr:row>
      <xdr:rowOff>0</xdr:rowOff>
    </xdr:from>
    <xdr:ext cx="0" cy="228600"/>
    <xdr:sp macro="" textlink="">
      <xdr:nvSpPr>
        <xdr:cNvPr id="998" name="Text Box 2"/>
        <xdr:cNvSpPr txBox="1">
          <a:spLocks noChangeArrowheads="1"/>
        </xdr:cNvSpPr>
      </xdr:nvSpPr>
      <xdr:spPr bwMode="auto">
        <a:xfrm>
          <a:off x="2381250" y="14011275"/>
          <a:ext cx="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72</xdr:row>
      <xdr:rowOff>0</xdr:rowOff>
    </xdr:from>
    <xdr:ext cx="0" cy="228600"/>
    <xdr:sp macro="" textlink="">
      <xdr:nvSpPr>
        <xdr:cNvPr id="999" name="Text Box 4"/>
        <xdr:cNvSpPr txBox="1">
          <a:spLocks noChangeArrowheads="1"/>
        </xdr:cNvSpPr>
      </xdr:nvSpPr>
      <xdr:spPr bwMode="auto">
        <a:xfrm>
          <a:off x="2381250" y="14011275"/>
          <a:ext cx="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72</xdr:row>
      <xdr:rowOff>0</xdr:rowOff>
    </xdr:from>
    <xdr:ext cx="0" cy="228600"/>
    <xdr:sp macro="" textlink="">
      <xdr:nvSpPr>
        <xdr:cNvPr id="1000" name="Text Box 6"/>
        <xdr:cNvSpPr txBox="1">
          <a:spLocks noChangeArrowheads="1"/>
        </xdr:cNvSpPr>
      </xdr:nvSpPr>
      <xdr:spPr bwMode="auto">
        <a:xfrm>
          <a:off x="2381250" y="14011275"/>
          <a:ext cx="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72</xdr:row>
      <xdr:rowOff>0</xdr:rowOff>
    </xdr:from>
    <xdr:ext cx="0" cy="228600"/>
    <xdr:sp macro="" textlink="">
      <xdr:nvSpPr>
        <xdr:cNvPr id="1001" name="Text Box 8"/>
        <xdr:cNvSpPr txBox="1">
          <a:spLocks noChangeArrowheads="1"/>
        </xdr:cNvSpPr>
      </xdr:nvSpPr>
      <xdr:spPr bwMode="auto">
        <a:xfrm>
          <a:off x="2381250" y="14011275"/>
          <a:ext cx="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72</xdr:row>
      <xdr:rowOff>0</xdr:rowOff>
    </xdr:from>
    <xdr:ext cx="0" cy="228600"/>
    <xdr:sp macro="" textlink="">
      <xdr:nvSpPr>
        <xdr:cNvPr id="1002" name="Text Box 10"/>
        <xdr:cNvSpPr txBox="1">
          <a:spLocks noChangeArrowheads="1"/>
        </xdr:cNvSpPr>
      </xdr:nvSpPr>
      <xdr:spPr bwMode="auto">
        <a:xfrm>
          <a:off x="2381250" y="14011275"/>
          <a:ext cx="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72</xdr:row>
      <xdr:rowOff>0</xdr:rowOff>
    </xdr:from>
    <xdr:ext cx="0" cy="219075"/>
    <xdr:sp macro="" textlink="">
      <xdr:nvSpPr>
        <xdr:cNvPr id="1003" name="Text Box 4"/>
        <xdr:cNvSpPr txBox="1">
          <a:spLocks noChangeArrowheads="1"/>
        </xdr:cNvSpPr>
      </xdr:nvSpPr>
      <xdr:spPr bwMode="auto">
        <a:xfrm>
          <a:off x="2381250" y="14011275"/>
          <a:ext cx="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72</xdr:row>
      <xdr:rowOff>0</xdr:rowOff>
    </xdr:from>
    <xdr:ext cx="0" cy="219075"/>
    <xdr:sp macro="" textlink="">
      <xdr:nvSpPr>
        <xdr:cNvPr id="1004" name="Text Box 8"/>
        <xdr:cNvSpPr txBox="1">
          <a:spLocks noChangeArrowheads="1"/>
        </xdr:cNvSpPr>
      </xdr:nvSpPr>
      <xdr:spPr bwMode="auto">
        <a:xfrm>
          <a:off x="2381250" y="14011275"/>
          <a:ext cx="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72</xdr:row>
      <xdr:rowOff>0</xdr:rowOff>
    </xdr:from>
    <xdr:ext cx="0" cy="219075"/>
    <xdr:sp macro="" textlink="">
      <xdr:nvSpPr>
        <xdr:cNvPr id="1005" name="Text Box 4"/>
        <xdr:cNvSpPr txBox="1">
          <a:spLocks noChangeArrowheads="1"/>
        </xdr:cNvSpPr>
      </xdr:nvSpPr>
      <xdr:spPr bwMode="auto">
        <a:xfrm>
          <a:off x="2381250" y="14011275"/>
          <a:ext cx="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72</xdr:row>
      <xdr:rowOff>0</xdr:rowOff>
    </xdr:from>
    <xdr:ext cx="0" cy="219075"/>
    <xdr:sp macro="" textlink="">
      <xdr:nvSpPr>
        <xdr:cNvPr id="1006" name="Text Box 8"/>
        <xdr:cNvSpPr txBox="1">
          <a:spLocks noChangeArrowheads="1"/>
        </xdr:cNvSpPr>
      </xdr:nvSpPr>
      <xdr:spPr bwMode="auto">
        <a:xfrm>
          <a:off x="2381250" y="14011275"/>
          <a:ext cx="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72</xdr:row>
      <xdr:rowOff>0</xdr:rowOff>
    </xdr:from>
    <xdr:ext cx="0" cy="228600"/>
    <xdr:sp macro="" textlink="">
      <xdr:nvSpPr>
        <xdr:cNvPr id="1007" name="Text Box 2"/>
        <xdr:cNvSpPr txBox="1">
          <a:spLocks noChangeArrowheads="1"/>
        </xdr:cNvSpPr>
      </xdr:nvSpPr>
      <xdr:spPr bwMode="auto">
        <a:xfrm>
          <a:off x="2381250" y="14011275"/>
          <a:ext cx="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72</xdr:row>
      <xdr:rowOff>0</xdr:rowOff>
    </xdr:from>
    <xdr:ext cx="0" cy="228600"/>
    <xdr:sp macro="" textlink="">
      <xdr:nvSpPr>
        <xdr:cNvPr id="1008" name="Text Box 4"/>
        <xdr:cNvSpPr txBox="1">
          <a:spLocks noChangeArrowheads="1"/>
        </xdr:cNvSpPr>
      </xdr:nvSpPr>
      <xdr:spPr bwMode="auto">
        <a:xfrm>
          <a:off x="2381250" y="14011275"/>
          <a:ext cx="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72</xdr:row>
      <xdr:rowOff>0</xdr:rowOff>
    </xdr:from>
    <xdr:ext cx="0" cy="228600"/>
    <xdr:sp macro="" textlink="">
      <xdr:nvSpPr>
        <xdr:cNvPr id="1009" name="Text Box 6"/>
        <xdr:cNvSpPr txBox="1">
          <a:spLocks noChangeArrowheads="1"/>
        </xdr:cNvSpPr>
      </xdr:nvSpPr>
      <xdr:spPr bwMode="auto">
        <a:xfrm>
          <a:off x="2381250" y="14011275"/>
          <a:ext cx="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72</xdr:row>
      <xdr:rowOff>0</xdr:rowOff>
    </xdr:from>
    <xdr:ext cx="0" cy="228600"/>
    <xdr:sp macro="" textlink="">
      <xdr:nvSpPr>
        <xdr:cNvPr id="1010" name="Text Box 8"/>
        <xdr:cNvSpPr txBox="1">
          <a:spLocks noChangeArrowheads="1"/>
        </xdr:cNvSpPr>
      </xdr:nvSpPr>
      <xdr:spPr bwMode="auto">
        <a:xfrm>
          <a:off x="2381250" y="14011275"/>
          <a:ext cx="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72</xdr:row>
      <xdr:rowOff>0</xdr:rowOff>
    </xdr:from>
    <xdr:ext cx="0" cy="228600"/>
    <xdr:sp macro="" textlink="">
      <xdr:nvSpPr>
        <xdr:cNvPr id="1011" name="Text Box 10"/>
        <xdr:cNvSpPr txBox="1">
          <a:spLocks noChangeArrowheads="1"/>
        </xdr:cNvSpPr>
      </xdr:nvSpPr>
      <xdr:spPr bwMode="auto">
        <a:xfrm>
          <a:off x="2381250" y="14011275"/>
          <a:ext cx="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72</xdr:row>
      <xdr:rowOff>0</xdr:rowOff>
    </xdr:from>
    <xdr:ext cx="0" cy="219075"/>
    <xdr:sp macro="" textlink="">
      <xdr:nvSpPr>
        <xdr:cNvPr id="1012" name="Text Box 4"/>
        <xdr:cNvSpPr txBox="1">
          <a:spLocks noChangeArrowheads="1"/>
        </xdr:cNvSpPr>
      </xdr:nvSpPr>
      <xdr:spPr bwMode="auto">
        <a:xfrm>
          <a:off x="2381250" y="14011275"/>
          <a:ext cx="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72</xdr:row>
      <xdr:rowOff>0</xdr:rowOff>
    </xdr:from>
    <xdr:ext cx="0" cy="219075"/>
    <xdr:sp macro="" textlink="">
      <xdr:nvSpPr>
        <xdr:cNvPr id="1013" name="Text Box 8"/>
        <xdr:cNvSpPr txBox="1">
          <a:spLocks noChangeArrowheads="1"/>
        </xdr:cNvSpPr>
      </xdr:nvSpPr>
      <xdr:spPr bwMode="auto">
        <a:xfrm>
          <a:off x="2381250" y="14011275"/>
          <a:ext cx="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72</xdr:row>
      <xdr:rowOff>0</xdr:rowOff>
    </xdr:from>
    <xdr:ext cx="0" cy="219075"/>
    <xdr:sp macro="" textlink="">
      <xdr:nvSpPr>
        <xdr:cNvPr id="1014" name="Text Box 4"/>
        <xdr:cNvSpPr txBox="1">
          <a:spLocks noChangeArrowheads="1"/>
        </xdr:cNvSpPr>
      </xdr:nvSpPr>
      <xdr:spPr bwMode="auto">
        <a:xfrm>
          <a:off x="2381250" y="14011275"/>
          <a:ext cx="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72</xdr:row>
      <xdr:rowOff>0</xdr:rowOff>
    </xdr:from>
    <xdr:ext cx="0" cy="219075"/>
    <xdr:sp macro="" textlink="">
      <xdr:nvSpPr>
        <xdr:cNvPr id="1015" name="Text Box 8"/>
        <xdr:cNvSpPr txBox="1">
          <a:spLocks noChangeArrowheads="1"/>
        </xdr:cNvSpPr>
      </xdr:nvSpPr>
      <xdr:spPr bwMode="auto">
        <a:xfrm>
          <a:off x="2381250" y="14011275"/>
          <a:ext cx="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72</xdr:row>
      <xdr:rowOff>0</xdr:rowOff>
    </xdr:from>
    <xdr:ext cx="0" cy="228600"/>
    <xdr:sp macro="" textlink="">
      <xdr:nvSpPr>
        <xdr:cNvPr id="1016" name="Text Box 2"/>
        <xdr:cNvSpPr txBox="1">
          <a:spLocks noChangeArrowheads="1"/>
        </xdr:cNvSpPr>
      </xdr:nvSpPr>
      <xdr:spPr bwMode="auto">
        <a:xfrm>
          <a:off x="2381250" y="14011275"/>
          <a:ext cx="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72</xdr:row>
      <xdr:rowOff>0</xdr:rowOff>
    </xdr:from>
    <xdr:ext cx="0" cy="228600"/>
    <xdr:sp macro="" textlink="">
      <xdr:nvSpPr>
        <xdr:cNvPr id="1017" name="Text Box 4"/>
        <xdr:cNvSpPr txBox="1">
          <a:spLocks noChangeArrowheads="1"/>
        </xdr:cNvSpPr>
      </xdr:nvSpPr>
      <xdr:spPr bwMode="auto">
        <a:xfrm>
          <a:off x="2381250" y="14011275"/>
          <a:ext cx="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72</xdr:row>
      <xdr:rowOff>0</xdr:rowOff>
    </xdr:from>
    <xdr:ext cx="0" cy="228600"/>
    <xdr:sp macro="" textlink="">
      <xdr:nvSpPr>
        <xdr:cNvPr id="1018" name="Text Box 6"/>
        <xdr:cNvSpPr txBox="1">
          <a:spLocks noChangeArrowheads="1"/>
        </xdr:cNvSpPr>
      </xdr:nvSpPr>
      <xdr:spPr bwMode="auto">
        <a:xfrm>
          <a:off x="2381250" y="14011275"/>
          <a:ext cx="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72</xdr:row>
      <xdr:rowOff>0</xdr:rowOff>
    </xdr:from>
    <xdr:ext cx="0" cy="228600"/>
    <xdr:sp macro="" textlink="">
      <xdr:nvSpPr>
        <xdr:cNvPr id="1019" name="Text Box 8"/>
        <xdr:cNvSpPr txBox="1">
          <a:spLocks noChangeArrowheads="1"/>
        </xdr:cNvSpPr>
      </xdr:nvSpPr>
      <xdr:spPr bwMode="auto">
        <a:xfrm>
          <a:off x="2381250" y="14011275"/>
          <a:ext cx="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72</xdr:row>
      <xdr:rowOff>0</xdr:rowOff>
    </xdr:from>
    <xdr:ext cx="0" cy="228600"/>
    <xdr:sp macro="" textlink="">
      <xdr:nvSpPr>
        <xdr:cNvPr id="1020" name="Text Box 10"/>
        <xdr:cNvSpPr txBox="1">
          <a:spLocks noChangeArrowheads="1"/>
        </xdr:cNvSpPr>
      </xdr:nvSpPr>
      <xdr:spPr bwMode="auto">
        <a:xfrm>
          <a:off x="2381250" y="14011275"/>
          <a:ext cx="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72</xdr:row>
      <xdr:rowOff>0</xdr:rowOff>
    </xdr:from>
    <xdr:ext cx="0" cy="219075"/>
    <xdr:sp macro="" textlink="">
      <xdr:nvSpPr>
        <xdr:cNvPr id="1021" name="Text Box 4"/>
        <xdr:cNvSpPr txBox="1">
          <a:spLocks noChangeArrowheads="1"/>
        </xdr:cNvSpPr>
      </xdr:nvSpPr>
      <xdr:spPr bwMode="auto">
        <a:xfrm>
          <a:off x="2381250" y="14011275"/>
          <a:ext cx="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72</xdr:row>
      <xdr:rowOff>0</xdr:rowOff>
    </xdr:from>
    <xdr:ext cx="0" cy="219075"/>
    <xdr:sp macro="" textlink="">
      <xdr:nvSpPr>
        <xdr:cNvPr id="1022" name="Text Box 8"/>
        <xdr:cNvSpPr txBox="1">
          <a:spLocks noChangeArrowheads="1"/>
        </xdr:cNvSpPr>
      </xdr:nvSpPr>
      <xdr:spPr bwMode="auto">
        <a:xfrm>
          <a:off x="2381250" y="14011275"/>
          <a:ext cx="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72</xdr:row>
      <xdr:rowOff>0</xdr:rowOff>
    </xdr:from>
    <xdr:ext cx="0" cy="219075"/>
    <xdr:sp macro="" textlink="">
      <xdr:nvSpPr>
        <xdr:cNvPr id="1023" name="Text Box 4"/>
        <xdr:cNvSpPr txBox="1">
          <a:spLocks noChangeArrowheads="1"/>
        </xdr:cNvSpPr>
      </xdr:nvSpPr>
      <xdr:spPr bwMode="auto">
        <a:xfrm>
          <a:off x="2381250" y="14011275"/>
          <a:ext cx="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72</xdr:row>
      <xdr:rowOff>0</xdr:rowOff>
    </xdr:from>
    <xdr:ext cx="0" cy="219075"/>
    <xdr:sp macro="" textlink="">
      <xdr:nvSpPr>
        <xdr:cNvPr id="1024" name="Text Box 8"/>
        <xdr:cNvSpPr txBox="1">
          <a:spLocks noChangeArrowheads="1"/>
        </xdr:cNvSpPr>
      </xdr:nvSpPr>
      <xdr:spPr bwMode="auto">
        <a:xfrm>
          <a:off x="2381250" y="14011275"/>
          <a:ext cx="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14</xdr:row>
      <xdr:rowOff>0</xdr:rowOff>
    </xdr:from>
    <xdr:ext cx="0" cy="228600"/>
    <xdr:sp macro="" textlink="">
      <xdr:nvSpPr>
        <xdr:cNvPr id="1025" name="Text Box 2"/>
        <xdr:cNvSpPr txBox="1">
          <a:spLocks noChangeArrowheads="1"/>
        </xdr:cNvSpPr>
      </xdr:nvSpPr>
      <xdr:spPr bwMode="auto">
        <a:xfrm>
          <a:off x="2381250" y="2752725"/>
          <a:ext cx="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14</xdr:row>
      <xdr:rowOff>0</xdr:rowOff>
    </xdr:from>
    <xdr:ext cx="0" cy="228600"/>
    <xdr:sp macro="" textlink="">
      <xdr:nvSpPr>
        <xdr:cNvPr id="1026" name="Text Box 4"/>
        <xdr:cNvSpPr txBox="1">
          <a:spLocks noChangeArrowheads="1"/>
        </xdr:cNvSpPr>
      </xdr:nvSpPr>
      <xdr:spPr bwMode="auto">
        <a:xfrm>
          <a:off x="2381250" y="2752725"/>
          <a:ext cx="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14</xdr:row>
      <xdr:rowOff>0</xdr:rowOff>
    </xdr:from>
    <xdr:ext cx="0" cy="228600"/>
    <xdr:sp macro="" textlink="">
      <xdr:nvSpPr>
        <xdr:cNvPr id="1027" name="Text Box 6"/>
        <xdr:cNvSpPr txBox="1">
          <a:spLocks noChangeArrowheads="1"/>
        </xdr:cNvSpPr>
      </xdr:nvSpPr>
      <xdr:spPr bwMode="auto">
        <a:xfrm>
          <a:off x="2381250" y="2752725"/>
          <a:ext cx="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14</xdr:row>
      <xdr:rowOff>0</xdr:rowOff>
    </xdr:from>
    <xdr:ext cx="0" cy="228600"/>
    <xdr:sp macro="" textlink="">
      <xdr:nvSpPr>
        <xdr:cNvPr id="1028" name="Text Box 8"/>
        <xdr:cNvSpPr txBox="1">
          <a:spLocks noChangeArrowheads="1"/>
        </xdr:cNvSpPr>
      </xdr:nvSpPr>
      <xdr:spPr bwMode="auto">
        <a:xfrm>
          <a:off x="2381250" y="2752725"/>
          <a:ext cx="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14</xdr:row>
      <xdr:rowOff>0</xdr:rowOff>
    </xdr:from>
    <xdr:ext cx="0" cy="228600"/>
    <xdr:sp macro="" textlink="">
      <xdr:nvSpPr>
        <xdr:cNvPr id="1029" name="Text Box 10"/>
        <xdr:cNvSpPr txBox="1">
          <a:spLocks noChangeArrowheads="1"/>
        </xdr:cNvSpPr>
      </xdr:nvSpPr>
      <xdr:spPr bwMode="auto">
        <a:xfrm>
          <a:off x="2381250" y="2752725"/>
          <a:ext cx="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14</xdr:row>
      <xdr:rowOff>0</xdr:rowOff>
    </xdr:from>
    <xdr:ext cx="0" cy="219075"/>
    <xdr:sp macro="" textlink="">
      <xdr:nvSpPr>
        <xdr:cNvPr id="1030" name="Text Box 4"/>
        <xdr:cNvSpPr txBox="1">
          <a:spLocks noChangeArrowheads="1"/>
        </xdr:cNvSpPr>
      </xdr:nvSpPr>
      <xdr:spPr bwMode="auto">
        <a:xfrm>
          <a:off x="2381250" y="2752725"/>
          <a:ext cx="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14</xdr:row>
      <xdr:rowOff>0</xdr:rowOff>
    </xdr:from>
    <xdr:ext cx="0" cy="219075"/>
    <xdr:sp macro="" textlink="">
      <xdr:nvSpPr>
        <xdr:cNvPr id="1031" name="Text Box 8"/>
        <xdr:cNvSpPr txBox="1">
          <a:spLocks noChangeArrowheads="1"/>
        </xdr:cNvSpPr>
      </xdr:nvSpPr>
      <xdr:spPr bwMode="auto">
        <a:xfrm>
          <a:off x="2381250" y="2752725"/>
          <a:ext cx="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14</xdr:row>
      <xdr:rowOff>0</xdr:rowOff>
    </xdr:from>
    <xdr:ext cx="0" cy="219075"/>
    <xdr:sp macro="" textlink="">
      <xdr:nvSpPr>
        <xdr:cNvPr id="1032" name="Text Box 4"/>
        <xdr:cNvSpPr txBox="1">
          <a:spLocks noChangeArrowheads="1"/>
        </xdr:cNvSpPr>
      </xdr:nvSpPr>
      <xdr:spPr bwMode="auto">
        <a:xfrm>
          <a:off x="2381250" y="2752725"/>
          <a:ext cx="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14</xdr:row>
      <xdr:rowOff>0</xdr:rowOff>
    </xdr:from>
    <xdr:ext cx="0" cy="219075"/>
    <xdr:sp macro="" textlink="">
      <xdr:nvSpPr>
        <xdr:cNvPr id="1033" name="Text Box 8"/>
        <xdr:cNvSpPr txBox="1">
          <a:spLocks noChangeArrowheads="1"/>
        </xdr:cNvSpPr>
      </xdr:nvSpPr>
      <xdr:spPr bwMode="auto">
        <a:xfrm>
          <a:off x="2381250" y="2752725"/>
          <a:ext cx="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14</xdr:row>
      <xdr:rowOff>0</xdr:rowOff>
    </xdr:from>
    <xdr:ext cx="0" cy="228600"/>
    <xdr:sp macro="" textlink="">
      <xdr:nvSpPr>
        <xdr:cNvPr id="1034" name="Text Box 2"/>
        <xdr:cNvSpPr txBox="1">
          <a:spLocks noChangeArrowheads="1"/>
        </xdr:cNvSpPr>
      </xdr:nvSpPr>
      <xdr:spPr bwMode="auto">
        <a:xfrm>
          <a:off x="2381250" y="2752725"/>
          <a:ext cx="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14</xdr:row>
      <xdr:rowOff>0</xdr:rowOff>
    </xdr:from>
    <xdr:ext cx="0" cy="228600"/>
    <xdr:sp macro="" textlink="">
      <xdr:nvSpPr>
        <xdr:cNvPr id="1035" name="Text Box 4"/>
        <xdr:cNvSpPr txBox="1">
          <a:spLocks noChangeArrowheads="1"/>
        </xdr:cNvSpPr>
      </xdr:nvSpPr>
      <xdr:spPr bwMode="auto">
        <a:xfrm>
          <a:off x="2381250" y="2752725"/>
          <a:ext cx="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14</xdr:row>
      <xdr:rowOff>0</xdr:rowOff>
    </xdr:from>
    <xdr:ext cx="0" cy="228600"/>
    <xdr:sp macro="" textlink="">
      <xdr:nvSpPr>
        <xdr:cNvPr id="1036" name="Text Box 6"/>
        <xdr:cNvSpPr txBox="1">
          <a:spLocks noChangeArrowheads="1"/>
        </xdr:cNvSpPr>
      </xdr:nvSpPr>
      <xdr:spPr bwMode="auto">
        <a:xfrm>
          <a:off x="2381250" y="2752725"/>
          <a:ext cx="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14</xdr:row>
      <xdr:rowOff>0</xdr:rowOff>
    </xdr:from>
    <xdr:ext cx="0" cy="228600"/>
    <xdr:sp macro="" textlink="">
      <xdr:nvSpPr>
        <xdr:cNvPr id="1037" name="Text Box 8"/>
        <xdr:cNvSpPr txBox="1">
          <a:spLocks noChangeArrowheads="1"/>
        </xdr:cNvSpPr>
      </xdr:nvSpPr>
      <xdr:spPr bwMode="auto">
        <a:xfrm>
          <a:off x="2381250" y="2752725"/>
          <a:ext cx="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14</xdr:row>
      <xdr:rowOff>0</xdr:rowOff>
    </xdr:from>
    <xdr:ext cx="0" cy="228600"/>
    <xdr:sp macro="" textlink="">
      <xdr:nvSpPr>
        <xdr:cNvPr id="1038" name="Text Box 10"/>
        <xdr:cNvSpPr txBox="1">
          <a:spLocks noChangeArrowheads="1"/>
        </xdr:cNvSpPr>
      </xdr:nvSpPr>
      <xdr:spPr bwMode="auto">
        <a:xfrm>
          <a:off x="2381250" y="2752725"/>
          <a:ext cx="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14</xdr:row>
      <xdr:rowOff>0</xdr:rowOff>
    </xdr:from>
    <xdr:ext cx="0" cy="219075"/>
    <xdr:sp macro="" textlink="">
      <xdr:nvSpPr>
        <xdr:cNvPr id="1039" name="Text Box 4"/>
        <xdr:cNvSpPr txBox="1">
          <a:spLocks noChangeArrowheads="1"/>
        </xdr:cNvSpPr>
      </xdr:nvSpPr>
      <xdr:spPr bwMode="auto">
        <a:xfrm>
          <a:off x="2381250" y="2752725"/>
          <a:ext cx="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14</xdr:row>
      <xdr:rowOff>0</xdr:rowOff>
    </xdr:from>
    <xdr:ext cx="0" cy="219075"/>
    <xdr:sp macro="" textlink="">
      <xdr:nvSpPr>
        <xdr:cNvPr id="1040" name="Text Box 8"/>
        <xdr:cNvSpPr txBox="1">
          <a:spLocks noChangeArrowheads="1"/>
        </xdr:cNvSpPr>
      </xdr:nvSpPr>
      <xdr:spPr bwMode="auto">
        <a:xfrm>
          <a:off x="2381250" y="2752725"/>
          <a:ext cx="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14</xdr:row>
      <xdr:rowOff>0</xdr:rowOff>
    </xdr:from>
    <xdr:ext cx="0" cy="219075"/>
    <xdr:sp macro="" textlink="">
      <xdr:nvSpPr>
        <xdr:cNvPr id="1041" name="Text Box 4"/>
        <xdr:cNvSpPr txBox="1">
          <a:spLocks noChangeArrowheads="1"/>
        </xdr:cNvSpPr>
      </xdr:nvSpPr>
      <xdr:spPr bwMode="auto">
        <a:xfrm>
          <a:off x="2381250" y="2752725"/>
          <a:ext cx="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14</xdr:row>
      <xdr:rowOff>0</xdr:rowOff>
    </xdr:from>
    <xdr:ext cx="0" cy="219075"/>
    <xdr:sp macro="" textlink="">
      <xdr:nvSpPr>
        <xdr:cNvPr id="1042" name="Text Box 8"/>
        <xdr:cNvSpPr txBox="1">
          <a:spLocks noChangeArrowheads="1"/>
        </xdr:cNvSpPr>
      </xdr:nvSpPr>
      <xdr:spPr bwMode="auto">
        <a:xfrm>
          <a:off x="2381250" y="2752725"/>
          <a:ext cx="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2</xdr:col>
      <xdr:colOff>0</xdr:colOff>
      <xdr:row>15</xdr:row>
      <xdr:rowOff>0</xdr:rowOff>
    </xdr:from>
    <xdr:to>
      <xdr:col>2</xdr:col>
      <xdr:colOff>85725</xdr:colOff>
      <xdr:row>16</xdr:row>
      <xdr:rowOff>46159</xdr:rowOff>
    </xdr:to>
    <xdr:sp macro="" textlink="">
      <xdr:nvSpPr>
        <xdr:cNvPr id="1043" name="Text Box 14"/>
        <xdr:cNvSpPr txBox="1">
          <a:spLocks noChangeArrowheads="1"/>
        </xdr:cNvSpPr>
      </xdr:nvSpPr>
      <xdr:spPr bwMode="auto">
        <a:xfrm>
          <a:off x="4667250" y="2943225"/>
          <a:ext cx="85725" cy="2366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85725</xdr:colOff>
      <xdr:row>16</xdr:row>
      <xdr:rowOff>46159</xdr:rowOff>
    </xdr:to>
    <xdr:sp macro="" textlink="">
      <xdr:nvSpPr>
        <xdr:cNvPr id="1044" name="Text Box 18"/>
        <xdr:cNvSpPr txBox="1">
          <a:spLocks noChangeArrowheads="1"/>
        </xdr:cNvSpPr>
      </xdr:nvSpPr>
      <xdr:spPr bwMode="auto">
        <a:xfrm>
          <a:off x="4667250" y="2943225"/>
          <a:ext cx="85725" cy="2366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2</xdr:col>
      <xdr:colOff>0</xdr:colOff>
      <xdr:row>15</xdr:row>
      <xdr:rowOff>0</xdr:rowOff>
    </xdr:from>
    <xdr:ext cx="85725" cy="236659"/>
    <xdr:sp macro="" textlink="">
      <xdr:nvSpPr>
        <xdr:cNvPr id="1045" name="Text Box 14"/>
        <xdr:cNvSpPr txBox="1">
          <a:spLocks noChangeArrowheads="1"/>
        </xdr:cNvSpPr>
      </xdr:nvSpPr>
      <xdr:spPr bwMode="auto">
        <a:xfrm>
          <a:off x="4667250" y="2943225"/>
          <a:ext cx="85725" cy="2366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15</xdr:row>
      <xdr:rowOff>0</xdr:rowOff>
    </xdr:from>
    <xdr:ext cx="85725" cy="236659"/>
    <xdr:sp macro="" textlink="">
      <xdr:nvSpPr>
        <xdr:cNvPr id="1046" name="Text Box 18"/>
        <xdr:cNvSpPr txBox="1">
          <a:spLocks noChangeArrowheads="1"/>
        </xdr:cNvSpPr>
      </xdr:nvSpPr>
      <xdr:spPr bwMode="auto">
        <a:xfrm>
          <a:off x="4667250" y="2943225"/>
          <a:ext cx="85725" cy="2366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2</xdr:col>
      <xdr:colOff>0</xdr:colOff>
      <xdr:row>80</xdr:row>
      <xdr:rowOff>0</xdr:rowOff>
    </xdr:from>
    <xdr:to>
      <xdr:col>2</xdr:col>
      <xdr:colOff>85725</xdr:colOff>
      <xdr:row>81</xdr:row>
      <xdr:rowOff>19050</xdr:rowOff>
    </xdr:to>
    <xdr:sp macro="" textlink="">
      <xdr:nvSpPr>
        <xdr:cNvPr id="1047" name="Text Box 14"/>
        <xdr:cNvSpPr txBox="1">
          <a:spLocks noChangeArrowheads="1"/>
        </xdr:cNvSpPr>
      </xdr:nvSpPr>
      <xdr:spPr bwMode="auto">
        <a:xfrm>
          <a:off x="4667250" y="1555432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80</xdr:row>
      <xdr:rowOff>0</xdr:rowOff>
    </xdr:from>
    <xdr:to>
      <xdr:col>2</xdr:col>
      <xdr:colOff>85725</xdr:colOff>
      <xdr:row>81</xdr:row>
      <xdr:rowOff>19050</xdr:rowOff>
    </xdr:to>
    <xdr:sp macro="" textlink="">
      <xdr:nvSpPr>
        <xdr:cNvPr id="1048" name="Text Box 18"/>
        <xdr:cNvSpPr txBox="1">
          <a:spLocks noChangeArrowheads="1"/>
        </xdr:cNvSpPr>
      </xdr:nvSpPr>
      <xdr:spPr bwMode="auto">
        <a:xfrm>
          <a:off x="4667250" y="1555432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1</xdr:col>
      <xdr:colOff>1990725</xdr:colOff>
      <xdr:row>64</xdr:row>
      <xdr:rowOff>0</xdr:rowOff>
    </xdr:from>
    <xdr:ext cx="0" cy="228600"/>
    <xdr:sp macro="" textlink="">
      <xdr:nvSpPr>
        <xdr:cNvPr id="1049" name="Text Box 2"/>
        <xdr:cNvSpPr txBox="1">
          <a:spLocks noChangeArrowheads="1"/>
        </xdr:cNvSpPr>
      </xdr:nvSpPr>
      <xdr:spPr bwMode="auto">
        <a:xfrm>
          <a:off x="2381250" y="12477750"/>
          <a:ext cx="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64</xdr:row>
      <xdr:rowOff>0</xdr:rowOff>
    </xdr:from>
    <xdr:ext cx="0" cy="228600"/>
    <xdr:sp macro="" textlink="">
      <xdr:nvSpPr>
        <xdr:cNvPr id="1050" name="Text Box 4"/>
        <xdr:cNvSpPr txBox="1">
          <a:spLocks noChangeArrowheads="1"/>
        </xdr:cNvSpPr>
      </xdr:nvSpPr>
      <xdr:spPr bwMode="auto">
        <a:xfrm>
          <a:off x="2381250" y="12477750"/>
          <a:ext cx="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64</xdr:row>
      <xdr:rowOff>0</xdr:rowOff>
    </xdr:from>
    <xdr:ext cx="0" cy="228600"/>
    <xdr:sp macro="" textlink="">
      <xdr:nvSpPr>
        <xdr:cNvPr id="1051" name="Text Box 6"/>
        <xdr:cNvSpPr txBox="1">
          <a:spLocks noChangeArrowheads="1"/>
        </xdr:cNvSpPr>
      </xdr:nvSpPr>
      <xdr:spPr bwMode="auto">
        <a:xfrm>
          <a:off x="2381250" y="12477750"/>
          <a:ext cx="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64</xdr:row>
      <xdr:rowOff>0</xdr:rowOff>
    </xdr:from>
    <xdr:ext cx="0" cy="228600"/>
    <xdr:sp macro="" textlink="">
      <xdr:nvSpPr>
        <xdr:cNvPr id="1052" name="Text Box 8"/>
        <xdr:cNvSpPr txBox="1">
          <a:spLocks noChangeArrowheads="1"/>
        </xdr:cNvSpPr>
      </xdr:nvSpPr>
      <xdr:spPr bwMode="auto">
        <a:xfrm>
          <a:off x="2381250" y="12477750"/>
          <a:ext cx="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64</xdr:row>
      <xdr:rowOff>0</xdr:rowOff>
    </xdr:from>
    <xdr:ext cx="0" cy="228600"/>
    <xdr:sp macro="" textlink="">
      <xdr:nvSpPr>
        <xdr:cNvPr id="1053" name="Text Box 10"/>
        <xdr:cNvSpPr txBox="1">
          <a:spLocks noChangeArrowheads="1"/>
        </xdr:cNvSpPr>
      </xdr:nvSpPr>
      <xdr:spPr bwMode="auto">
        <a:xfrm>
          <a:off x="2381250" y="12477750"/>
          <a:ext cx="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64</xdr:row>
      <xdr:rowOff>0</xdr:rowOff>
    </xdr:from>
    <xdr:ext cx="0" cy="219075"/>
    <xdr:sp macro="" textlink="">
      <xdr:nvSpPr>
        <xdr:cNvPr id="1054" name="Text Box 4"/>
        <xdr:cNvSpPr txBox="1">
          <a:spLocks noChangeArrowheads="1"/>
        </xdr:cNvSpPr>
      </xdr:nvSpPr>
      <xdr:spPr bwMode="auto">
        <a:xfrm>
          <a:off x="2381250" y="12477750"/>
          <a:ext cx="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64</xdr:row>
      <xdr:rowOff>0</xdr:rowOff>
    </xdr:from>
    <xdr:ext cx="0" cy="219075"/>
    <xdr:sp macro="" textlink="">
      <xdr:nvSpPr>
        <xdr:cNvPr id="1055" name="Text Box 8"/>
        <xdr:cNvSpPr txBox="1">
          <a:spLocks noChangeArrowheads="1"/>
        </xdr:cNvSpPr>
      </xdr:nvSpPr>
      <xdr:spPr bwMode="auto">
        <a:xfrm>
          <a:off x="2381250" y="12477750"/>
          <a:ext cx="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64</xdr:row>
      <xdr:rowOff>0</xdr:rowOff>
    </xdr:from>
    <xdr:ext cx="0" cy="219075"/>
    <xdr:sp macro="" textlink="">
      <xdr:nvSpPr>
        <xdr:cNvPr id="1056" name="Text Box 4"/>
        <xdr:cNvSpPr txBox="1">
          <a:spLocks noChangeArrowheads="1"/>
        </xdr:cNvSpPr>
      </xdr:nvSpPr>
      <xdr:spPr bwMode="auto">
        <a:xfrm>
          <a:off x="2381250" y="12477750"/>
          <a:ext cx="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64</xdr:row>
      <xdr:rowOff>0</xdr:rowOff>
    </xdr:from>
    <xdr:ext cx="0" cy="219075"/>
    <xdr:sp macro="" textlink="">
      <xdr:nvSpPr>
        <xdr:cNvPr id="1057" name="Text Box 8"/>
        <xdr:cNvSpPr txBox="1">
          <a:spLocks noChangeArrowheads="1"/>
        </xdr:cNvSpPr>
      </xdr:nvSpPr>
      <xdr:spPr bwMode="auto">
        <a:xfrm>
          <a:off x="2381250" y="12477750"/>
          <a:ext cx="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64</xdr:row>
      <xdr:rowOff>0</xdr:rowOff>
    </xdr:from>
    <xdr:ext cx="0" cy="228600"/>
    <xdr:sp macro="" textlink="">
      <xdr:nvSpPr>
        <xdr:cNvPr id="1058" name="Text Box 2"/>
        <xdr:cNvSpPr txBox="1">
          <a:spLocks noChangeArrowheads="1"/>
        </xdr:cNvSpPr>
      </xdr:nvSpPr>
      <xdr:spPr bwMode="auto">
        <a:xfrm>
          <a:off x="2381250" y="12477750"/>
          <a:ext cx="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64</xdr:row>
      <xdr:rowOff>0</xdr:rowOff>
    </xdr:from>
    <xdr:ext cx="0" cy="228600"/>
    <xdr:sp macro="" textlink="">
      <xdr:nvSpPr>
        <xdr:cNvPr id="1059" name="Text Box 4"/>
        <xdr:cNvSpPr txBox="1">
          <a:spLocks noChangeArrowheads="1"/>
        </xdr:cNvSpPr>
      </xdr:nvSpPr>
      <xdr:spPr bwMode="auto">
        <a:xfrm>
          <a:off x="2381250" y="12477750"/>
          <a:ext cx="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64</xdr:row>
      <xdr:rowOff>0</xdr:rowOff>
    </xdr:from>
    <xdr:ext cx="0" cy="228600"/>
    <xdr:sp macro="" textlink="">
      <xdr:nvSpPr>
        <xdr:cNvPr id="1060" name="Text Box 6"/>
        <xdr:cNvSpPr txBox="1">
          <a:spLocks noChangeArrowheads="1"/>
        </xdr:cNvSpPr>
      </xdr:nvSpPr>
      <xdr:spPr bwMode="auto">
        <a:xfrm>
          <a:off x="2381250" y="12477750"/>
          <a:ext cx="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64</xdr:row>
      <xdr:rowOff>0</xdr:rowOff>
    </xdr:from>
    <xdr:ext cx="0" cy="228600"/>
    <xdr:sp macro="" textlink="">
      <xdr:nvSpPr>
        <xdr:cNvPr id="1061" name="Text Box 8"/>
        <xdr:cNvSpPr txBox="1">
          <a:spLocks noChangeArrowheads="1"/>
        </xdr:cNvSpPr>
      </xdr:nvSpPr>
      <xdr:spPr bwMode="auto">
        <a:xfrm>
          <a:off x="2381250" y="12477750"/>
          <a:ext cx="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64</xdr:row>
      <xdr:rowOff>0</xdr:rowOff>
    </xdr:from>
    <xdr:ext cx="0" cy="228600"/>
    <xdr:sp macro="" textlink="">
      <xdr:nvSpPr>
        <xdr:cNvPr id="1062" name="Text Box 10"/>
        <xdr:cNvSpPr txBox="1">
          <a:spLocks noChangeArrowheads="1"/>
        </xdr:cNvSpPr>
      </xdr:nvSpPr>
      <xdr:spPr bwMode="auto">
        <a:xfrm>
          <a:off x="2381250" y="12477750"/>
          <a:ext cx="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64</xdr:row>
      <xdr:rowOff>0</xdr:rowOff>
    </xdr:from>
    <xdr:ext cx="0" cy="219075"/>
    <xdr:sp macro="" textlink="">
      <xdr:nvSpPr>
        <xdr:cNvPr id="1063" name="Text Box 4"/>
        <xdr:cNvSpPr txBox="1">
          <a:spLocks noChangeArrowheads="1"/>
        </xdr:cNvSpPr>
      </xdr:nvSpPr>
      <xdr:spPr bwMode="auto">
        <a:xfrm>
          <a:off x="2381250" y="12477750"/>
          <a:ext cx="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64</xdr:row>
      <xdr:rowOff>0</xdr:rowOff>
    </xdr:from>
    <xdr:ext cx="0" cy="219075"/>
    <xdr:sp macro="" textlink="">
      <xdr:nvSpPr>
        <xdr:cNvPr id="1064" name="Text Box 8"/>
        <xdr:cNvSpPr txBox="1">
          <a:spLocks noChangeArrowheads="1"/>
        </xdr:cNvSpPr>
      </xdr:nvSpPr>
      <xdr:spPr bwMode="auto">
        <a:xfrm>
          <a:off x="2381250" y="12477750"/>
          <a:ext cx="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64</xdr:row>
      <xdr:rowOff>0</xdr:rowOff>
    </xdr:from>
    <xdr:ext cx="0" cy="219075"/>
    <xdr:sp macro="" textlink="">
      <xdr:nvSpPr>
        <xdr:cNvPr id="1065" name="Text Box 4"/>
        <xdr:cNvSpPr txBox="1">
          <a:spLocks noChangeArrowheads="1"/>
        </xdr:cNvSpPr>
      </xdr:nvSpPr>
      <xdr:spPr bwMode="auto">
        <a:xfrm>
          <a:off x="2381250" y="12477750"/>
          <a:ext cx="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64</xdr:row>
      <xdr:rowOff>0</xdr:rowOff>
    </xdr:from>
    <xdr:ext cx="0" cy="219075"/>
    <xdr:sp macro="" textlink="">
      <xdr:nvSpPr>
        <xdr:cNvPr id="1066" name="Text Box 8"/>
        <xdr:cNvSpPr txBox="1">
          <a:spLocks noChangeArrowheads="1"/>
        </xdr:cNvSpPr>
      </xdr:nvSpPr>
      <xdr:spPr bwMode="auto">
        <a:xfrm>
          <a:off x="2381250" y="12477750"/>
          <a:ext cx="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64</xdr:row>
      <xdr:rowOff>0</xdr:rowOff>
    </xdr:from>
    <xdr:ext cx="0" cy="228600"/>
    <xdr:sp macro="" textlink="">
      <xdr:nvSpPr>
        <xdr:cNvPr id="1067" name="Text Box 2"/>
        <xdr:cNvSpPr txBox="1">
          <a:spLocks noChangeArrowheads="1"/>
        </xdr:cNvSpPr>
      </xdr:nvSpPr>
      <xdr:spPr bwMode="auto">
        <a:xfrm>
          <a:off x="2381250" y="12477750"/>
          <a:ext cx="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64</xdr:row>
      <xdr:rowOff>0</xdr:rowOff>
    </xdr:from>
    <xdr:ext cx="0" cy="228600"/>
    <xdr:sp macro="" textlink="">
      <xdr:nvSpPr>
        <xdr:cNvPr id="1068" name="Text Box 4"/>
        <xdr:cNvSpPr txBox="1">
          <a:spLocks noChangeArrowheads="1"/>
        </xdr:cNvSpPr>
      </xdr:nvSpPr>
      <xdr:spPr bwMode="auto">
        <a:xfrm>
          <a:off x="2381250" y="12477750"/>
          <a:ext cx="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64</xdr:row>
      <xdr:rowOff>0</xdr:rowOff>
    </xdr:from>
    <xdr:ext cx="0" cy="228600"/>
    <xdr:sp macro="" textlink="">
      <xdr:nvSpPr>
        <xdr:cNvPr id="1069" name="Text Box 6"/>
        <xdr:cNvSpPr txBox="1">
          <a:spLocks noChangeArrowheads="1"/>
        </xdr:cNvSpPr>
      </xdr:nvSpPr>
      <xdr:spPr bwMode="auto">
        <a:xfrm>
          <a:off x="2381250" y="12477750"/>
          <a:ext cx="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64</xdr:row>
      <xdr:rowOff>0</xdr:rowOff>
    </xdr:from>
    <xdr:ext cx="0" cy="228600"/>
    <xdr:sp macro="" textlink="">
      <xdr:nvSpPr>
        <xdr:cNvPr id="1070" name="Text Box 8"/>
        <xdr:cNvSpPr txBox="1">
          <a:spLocks noChangeArrowheads="1"/>
        </xdr:cNvSpPr>
      </xdr:nvSpPr>
      <xdr:spPr bwMode="auto">
        <a:xfrm>
          <a:off x="2381250" y="12477750"/>
          <a:ext cx="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64</xdr:row>
      <xdr:rowOff>0</xdr:rowOff>
    </xdr:from>
    <xdr:ext cx="0" cy="228600"/>
    <xdr:sp macro="" textlink="">
      <xdr:nvSpPr>
        <xdr:cNvPr id="1071" name="Text Box 10"/>
        <xdr:cNvSpPr txBox="1">
          <a:spLocks noChangeArrowheads="1"/>
        </xdr:cNvSpPr>
      </xdr:nvSpPr>
      <xdr:spPr bwMode="auto">
        <a:xfrm>
          <a:off x="2381250" y="12477750"/>
          <a:ext cx="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64</xdr:row>
      <xdr:rowOff>0</xdr:rowOff>
    </xdr:from>
    <xdr:ext cx="0" cy="219075"/>
    <xdr:sp macro="" textlink="">
      <xdr:nvSpPr>
        <xdr:cNvPr id="1072" name="Text Box 4"/>
        <xdr:cNvSpPr txBox="1">
          <a:spLocks noChangeArrowheads="1"/>
        </xdr:cNvSpPr>
      </xdr:nvSpPr>
      <xdr:spPr bwMode="auto">
        <a:xfrm>
          <a:off x="2381250" y="12477750"/>
          <a:ext cx="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64</xdr:row>
      <xdr:rowOff>0</xdr:rowOff>
    </xdr:from>
    <xdr:ext cx="0" cy="219075"/>
    <xdr:sp macro="" textlink="">
      <xdr:nvSpPr>
        <xdr:cNvPr id="1073" name="Text Box 8"/>
        <xdr:cNvSpPr txBox="1">
          <a:spLocks noChangeArrowheads="1"/>
        </xdr:cNvSpPr>
      </xdr:nvSpPr>
      <xdr:spPr bwMode="auto">
        <a:xfrm>
          <a:off x="2381250" y="12477750"/>
          <a:ext cx="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64</xdr:row>
      <xdr:rowOff>0</xdr:rowOff>
    </xdr:from>
    <xdr:ext cx="0" cy="219075"/>
    <xdr:sp macro="" textlink="">
      <xdr:nvSpPr>
        <xdr:cNvPr id="1074" name="Text Box 4"/>
        <xdr:cNvSpPr txBox="1">
          <a:spLocks noChangeArrowheads="1"/>
        </xdr:cNvSpPr>
      </xdr:nvSpPr>
      <xdr:spPr bwMode="auto">
        <a:xfrm>
          <a:off x="2381250" y="12477750"/>
          <a:ext cx="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1990725</xdr:colOff>
      <xdr:row>64</xdr:row>
      <xdr:rowOff>0</xdr:rowOff>
    </xdr:from>
    <xdr:ext cx="0" cy="219075"/>
    <xdr:sp macro="" textlink="">
      <xdr:nvSpPr>
        <xdr:cNvPr id="1075" name="Text Box 8"/>
        <xdr:cNvSpPr txBox="1">
          <a:spLocks noChangeArrowheads="1"/>
        </xdr:cNvSpPr>
      </xdr:nvSpPr>
      <xdr:spPr bwMode="auto">
        <a:xfrm>
          <a:off x="2381250" y="12477750"/>
          <a:ext cx="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LKPD%20KOLUT%202006%20NET%20BUANGET\BUKU%201\Book1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Pemeriksaan\18.%20Terinci%20Propinsi%20TA%202015\KERTAS%20KERJA\LKPA%20TA%202015\CaLK\@Pemeriksaan%20LKPD%20Provinsi%20Aceh%20TA%202014\LK%20UNAUDITED%20ACEH%20TA%202014\CaLK\Lampiran\LRA%20Kolut%2006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ana-hp\Pemeriksaan\18.%20Terinci%20Propinsi%20TA%202015\KERTAS%20KERJA\LKPA%20TA%202015\CaLK\@Pemeriksaan%20LKPD%20Provinsi%20Aceh%20TA%202014\LK%20UNAUDITED%20ACEH%20TA%202014\CaLK\Lampiran\LRA%20Kolut%2006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ana-hp\Pemeriksaan\18.%20Terinci%20Propinsi%20TA%202015\JOBSDESC\B.1.6%20KEWAJIBAN\LRA%20Kolut%2006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Pemeriksaan\18.%20Terinci%20Propinsi%20TA%202015\KERTAS%20KERJA\LKPA%20TA%202015\CaLK\@Pemeriksaan%20LKPD%20Provinsi%20Aceh%20TA%202014\LK%20UNAUDITED%20ACEH%20TA%202014\CaLK\Lampiran\Kolaka%20Utara\Book1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ana-hp\Pemeriksaan\18.%20Terinci%20Propinsi%20TA%202015\KERTAS%20KERJA\LKPA%20TA%202015\CaLK\@Pemeriksaan%20LKPD%20Provinsi%20Aceh%20TA%202014\LK%20UNAUDITED%20ACEH%20TA%202014\CaLK\Lampiran\Kolaka%20Utara\Book1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ana-hp\Pemeriksaan\18.%20Terinci%20Propinsi%20TA%202015\JOBSDESC\B.1.6%20KEWAJIBAN\Kolaka%20Utara\Book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ana-hp\LKPD%20KOLUT%202006%20NET%20BUANGET\BUKU%201\Book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ana-hp\Pemeriksaan\18.%20Terinci%20Propinsi%20TA%202015\JOBSDESC\B.1.6%20KEWAJIBAN\LKPD%20KOLUT%202006%20NET%20BUANGET\BUKU%201\Book1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ana-hp\Users\Fei_Mac\Desktop\Prov%20TA%202015\CaLK\@Pemeriksaan%20LKPD%20Provinsi%20Aceh%20TA%202014\LK%20UNAUDITED%20ACEH%20TA%202014\CaLK\Lampiran\Persediaan%20Per%20SKPA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Pemeriksaan\18.%20Terinci%20Propinsi%20TA%202015\KERTAS%20KERJA\LKPA%20TA%202015\CaLK\@Pemeriksaan%20LKPD%20Provinsi%20Aceh%20TA%202014\LK%20UNAUDITED%20ACEH%20TA%202014\CaLK\Lampiran\Persediaan%20Per%20SKPA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ana-hp\Pemeriksaan\18.%20Terinci%20Propinsi%20TA%202015\KERTAS%20KERJA\LKPA%20TA%202015\CaLK\@Pemeriksaan%20LKPD%20Provinsi%20Aceh%20TA%202014\LK%20UNAUDITED%20ACEH%20TA%202014\CaLK\Lampiran\Persediaan%20Per%20SKPA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My%20Work\HAPSEM%20I%20KENDARI%202007\2_LHP%20Kendari%20Semester%20I%202007\1_LKPD\05_LHP%20LKPD%20Kolaka%20Utara\Buku%201\LRA%20Keuangan%20Audited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ana-hp\My%20Work\HAPSEM%20I%20KENDARI%202007\2_LHP%20Kendari%20Semester%20I%202007\1_LKPD\05_LHP%20LKPD%20Kolaka%20Utara\Buku%201\LRA%20Keuangan%20Audited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ana-hp\Users\Fei_Mac\Desktop\Prov%20TA%202015\CaLK\@Pemeriksaan%20LKPD%20Provinsi%20Aceh%20TA%202014\LK%20UNAUDITED%20ACEH%20TA%202014\CaLK\Lampiran\LRA%20Kolut%2006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PEM"/>
      <sheetName val="EKBANG"/>
      <sheetName val="PMD"/>
      <sheetName val="KESBANG"/>
      <sheetName val="CAPIL"/>
      <sheetName val="BAPPEDA"/>
      <sheetName val="BAWASDA"/>
      <sheetName val="DIKBUDPAR"/>
    </sheetNames>
    <sheetDataSet>
      <sheetData sheetId="0">
        <row r="5">
          <cell r="J5" t="str">
            <v>BAGIAN PEMERINTAHAN</v>
          </cell>
        </row>
      </sheetData>
      <sheetData sheetId="1">
        <row r="4">
          <cell r="J4" t="str">
            <v>BAGIAN EKONOMI PEMBANGUNAN</v>
          </cell>
        </row>
      </sheetData>
      <sheetData sheetId="2">
        <row r="5">
          <cell r="J5" t="str">
            <v>BAGIAN PEMBERDAYAAN MASYARAKAT DESA</v>
          </cell>
        </row>
      </sheetData>
      <sheetData sheetId="3">
        <row r="5">
          <cell r="J5" t="str">
            <v>KANTOR KESATUAN BANGSA DAN PERLINDUNGAN MASYARAKAT</v>
          </cell>
        </row>
      </sheetData>
      <sheetData sheetId="4">
        <row r="5">
          <cell r="J5" t="str">
            <v>KANTOR CATATAN SIPIL</v>
          </cell>
        </row>
      </sheetData>
      <sheetData sheetId="5">
        <row r="5">
          <cell r="J5" t="str">
            <v>B A P P E D A</v>
          </cell>
        </row>
      </sheetData>
      <sheetData sheetId="6">
        <row r="5">
          <cell r="J5" t="str">
            <v>B A W A S D A</v>
          </cell>
        </row>
      </sheetData>
      <sheetData sheetId="7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UPATI"/>
      <sheetName val="WABUP"/>
      <sheetName val="DPRD"/>
      <sheetName val="SEKRETARIAT DAERAH"/>
      <sheetName val="SEKDA"/>
      <sheetName val="ASS. 1"/>
      <sheetName val="ASS. 2"/>
      <sheetName val="UMUM"/>
      <sheetName val="KEUANGAN"/>
      <sheetName val="KEPEGAWAIAN"/>
      <sheetName val="HUKUM"/>
      <sheetName val="PERTANIAN"/>
      <sheetName val="PERINDAG"/>
      <sheetName val="RT. ANGIN"/>
      <sheetName val="LASUSUA"/>
      <sheetName val="KODEOHA "/>
      <sheetName val="NGAPA"/>
      <sheetName val="PAKUE"/>
      <sheetName val="BT. PUTIH"/>
      <sheetName val="SETWAN"/>
      <sheetName val="KPUD kurang 66 jt"/>
      <sheetName val="PERTAMBANGAN"/>
      <sheetName val="PU "/>
      <sheetName val="KEHUTANAN"/>
      <sheetName val="KESEHATAN"/>
      <sheetName val="Aliran Kas"/>
      <sheetName val="LRA"/>
      <sheetName val="Silpa"/>
      <sheetName val="Rekap Pdptn"/>
      <sheetName val="Pdptn"/>
      <sheetName val="Rekap Belanja"/>
      <sheetName val="Rekap Publik"/>
      <sheetName val="Publik"/>
      <sheetName val="Rekap Aprtr"/>
      <sheetName val="Aparatur"/>
      <sheetName val="Bant &amp; Tdk Trsangka"/>
      <sheetName val="Pembiayaan"/>
      <sheetName val="DISPENDA"/>
      <sheetName val="DIKBUDPAR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UPATI"/>
      <sheetName val="WABUP"/>
      <sheetName val="DPRD"/>
      <sheetName val="SEKRETARIAT DAERAH"/>
      <sheetName val="SEKDA"/>
      <sheetName val="ASS. 1"/>
      <sheetName val="ASS. 2"/>
      <sheetName val="UMUM"/>
      <sheetName val="KEUANGAN"/>
      <sheetName val="KEPEGAWAIAN"/>
      <sheetName val="HUKUM"/>
      <sheetName val="PERTANIAN"/>
      <sheetName val="PERINDAG"/>
      <sheetName val="RT. ANGIN"/>
      <sheetName val="LASUSUA"/>
      <sheetName val="KODEOHA "/>
      <sheetName val="NGAPA"/>
      <sheetName val="PAKUE"/>
      <sheetName val="BT. PUTIH"/>
      <sheetName val="SETWAN"/>
      <sheetName val="KPUD kurang 66 jt"/>
      <sheetName val="PERTAMBANGAN"/>
      <sheetName val="PU "/>
      <sheetName val="KEHUTANAN"/>
      <sheetName val="KESEHATAN"/>
      <sheetName val="Aliran Kas"/>
      <sheetName val="LRA"/>
      <sheetName val="Silpa"/>
      <sheetName val="Rekap Pdptn"/>
      <sheetName val="Pdptn"/>
      <sheetName val="Rekap Belanja"/>
      <sheetName val="Rekap Publik"/>
      <sheetName val="Publik"/>
      <sheetName val="Rekap Aprtr"/>
      <sheetName val="Aparatur"/>
      <sheetName val="Bant &amp; Tdk Trsangka"/>
      <sheetName val="Pembiayaan"/>
      <sheetName val="DISPENDA"/>
      <sheetName val="DIKBUDPAR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UPATI"/>
      <sheetName val="WABUP"/>
      <sheetName val="DPRD"/>
      <sheetName val="SEKRETARIAT DAERAH"/>
      <sheetName val="SEKDA"/>
      <sheetName val="ASS. 1"/>
      <sheetName val="ASS. 2"/>
      <sheetName val="UMUM"/>
      <sheetName val="KEUANGAN"/>
      <sheetName val="KEPEGAWAIAN"/>
      <sheetName val="HUKUM"/>
      <sheetName val="PERTANIAN"/>
      <sheetName val="PERINDAG"/>
      <sheetName val="RT. ANGIN"/>
      <sheetName val="LASUSUA"/>
      <sheetName val="KODEOHA "/>
      <sheetName val="NGAPA"/>
      <sheetName val="PAKUE"/>
      <sheetName val="BT. PUTIH"/>
      <sheetName val="SETWAN"/>
      <sheetName val="KPUD kurang 66 jt"/>
      <sheetName val="PERTAMBANGAN"/>
      <sheetName val="PU "/>
      <sheetName val="KEHUTANAN"/>
      <sheetName val="KESEHATAN"/>
      <sheetName val="Aliran Kas"/>
      <sheetName val="LRA"/>
      <sheetName val="Silpa"/>
      <sheetName val="Rekap Pdptn"/>
      <sheetName val="Pdptn"/>
      <sheetName val="Rekap Belanja"/>
      <sheetName val="Rekap Publik"/>
      <sheetName val="Publik"/>
      <sheetName val="Rekap Aprtr"/>
      <sheetName val="Aparatur"/>
      <sheetName val="Bant &amp; Tdk Trsangka"/>
      <sheetName val="Pembiayaan"/>
      <sheetName val="DISPENDA"/>
      <sheetName val="DIKBUDPAR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KBUDPAR"/>
    </sheetNames>
    <sheetDataSet>
      <sheetData sheetId="0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KBUDPAR"/>
    </sheetNames>
    <sheetDataSet>
      <sheetData sheetId="0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KBUDPAR"/>
    </sheetNames>
    <sheetDataSet>
      <sheetData sheetId="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PEM"/>
      <sheetName val="EKBANG"/>
      <sheetName val="PMD"/>
      <sheetName val="KESBANG"/>
      <sheetName val="CAPIL"/>
      <sheetName val="BAPPEDA"/>
      <sheetName val="BAWASDA"/>
      <sheetName val="DIKBUDPAR"/>
    </sheetNames>
    <sheetDataSet>
      <sheetData sheetId="0">
        <row r="5">
          <cell r="J5" t="str">
            <v>BAGIAN PEMERINTAHAN</v>
          </cell>
        </row>
      </sheetData>
      <sheetData sheetId="1">
        <row r="4">
          <cell r="J4" t="str">
            <v>BAGIAN EKONOMI PEMBANGUNAN</v>
          </cell>
        </row>
      </sheetData>
      <sheetData sheetId="2">
        <row r="5">
          <cell r="J5" t="str">
            <v>BAGIAN PEMBERDAYAAN MASYARAKAT DESA</v>
          </cell>
        </row>
      </sheetData>
      <sheetData sheetId="3">
        <row r="5">
          <cell r="J5" t="str">
            <v>KANTOR KESATUAN BANGSA DAN PERLINDUNGAN MASYARAKAT</v>
          </cell>
        </row>
      </sheetData>
      <sheetData sheetId="4">
        <row r="5">
          <cell r="J5" t="str">
            <v>KANTOR CATATAN SIPIL</v>
          </cell>
        </row>
      </sheetData>
      <sheetData sheetId="5">
        <row r="5">
          <cell r="J5" t="str">
            <v>B A P P E D A</v>
          </cell>
        </row>
      </sheetData>
      <sheetData sheetId="6">
        <row r="5">
          <cell r="J5" t="str">
            <v>B A W A S D A</v>
          </cell>
        </row>
      </sheetData>
      <sheetData sheetId="7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PEM"/>
      <sheetName val="EKBANG"/>
      <sheetName val="PMD"/>
      <sheetName val="KESBANG"/>
      <sheetName val="CAPIL"/>
      <sheetName val="BAPPEDA"/>
      <sheetName val="BAWASDA"/>
    </sheetNames>
    <sheetDataSet>
      <sheetData sheetId="0">
        <row r="5">
          <cell r="J5" t="str">
            <v>BAGIAN PEMERINTAHAN</v>
          </cell>
        </row>
      </sheetData>
      <sheetData sheetId="1">
        <row r="4">
          <cell r="J4" t="str">
            <v>BAGIAN EKONOMI PEMBANGUNAN</v>
          </cell>
        </row>
      </sheetData>
      <sheetData sheetId="2">
        <row r="5">
          <cell r="J5" t="str">
            <v>BAGIAN PEMBERDAYAAN MASYARAKAT DESA</v>
          </cell>
        </row>
      </sheetData>
      <sheetData sheetId="3">
        <row r="5">
          <cell r="J5" t="str">
            <v>KANTOR KESATUAN BANGSA DAN PERLINDUNGAN MASYARAKAT</v>
          </cell>
        </row>
      </sheetData>
      <sheetData sheetId="4">
        <row r="5">
          <cell r="J5" t="str">
            <v>KANTOR CATATAN SIPIL</v>
          </cell>
        </row>
      </sheetData>
      <sheetData sheetId="5">
        <row r="5">
          <cell r="J5" t="str">
            <v>B A P P E D A</v>
          </cell>
        </row>
      </sheetData>
      <sheetData sheetId="6">
        <row r="5">
          <cell r="J5" t="str">
            <v>B A W A S D A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HP"/>
      <sheetName val="Hibah"/>
      <sheetName val="Sheet2"/>
      <sheetName val="Rincian Persediaan TA 2014"/>
    </sheetNames>
    <sheetDataSet>
      <sheetData sheetId="0">
        <row r="4">
          <cell r="A4" t="str">
            <v>Sum of Nilai (RP)</v>
          </cell>
        </row>
        <row r="6">
          <cell r="A6" t="str">
            <v>Badan Arsip dan Perpustakaan</v>
          </cell>
          <cell r="B6">
            <v>1258000</v>
          </cell>
          <cell r="T6">
            <v>1258000</v>
          </cell>
        </row>
        <row r="7">
          <cell r="A7" t="str">
            <v>Badan Investasi dan Promosi</v>
          </cell>
          <cell r="K7">
            <v>353602400</v>
          </cell>
          <cell r="T7">
            <v>353602400</v>
          </cell>
        </row>
        <row r="8">
          <cell r="A8" t="str">
            <v>Badan Kepegawaian Pendidikan dan Pelatihan</v>
          </cell>
          <cell r="B8">
            <v>17030200</v>
          </cell>
          <cell r="T8">
            <v>17030200</v>
          </cell>
        </row>
        <row r="9">
          <cell r="A9" t="str">
            <v>Badan Kesatuan Bangsa, Politik dan Perlindungan Masyarakat</v>
          </cell>
          <cell r="B9">
            <v>2926800</v>
          </cell>
          <cell r="T9">
            <v>2926800</v>
          </cell>
        </row>
        <row r="10">
          <cell r="A10" t="str">
            <v>Badan Ketahanan Pangan dan Penyuluhan</v>
          </cell>
          <cell r="B10">
            <v>257700</v>
          </cell>
          <cell r="E10">
            <v>45079150</v>
          </cell>
          <cell r="G10">
            <v>1329239613</v>
          </cell>
          <cell r="T10">
            <v>1374576463</v>
          </cell>
        </row>
        <row r="11">
          <cell r="A11" t="str">
            <v>Badan Pelayanan Perizinan</v>
          </cell>
          <cell r="Q11">
            <v>2776000</v>
          </cell>
          <cell r="T11">
            <v>2776000</v>
          </cell>
        </row>
        <row r="12">
          <cell r="A12" t="str">
            <v>Badan Pemberdayaan Masyarakat</v>
          </cell>
          <cell r="B12">
            <v>17496030</v>
          </cell>
          <cell r="I12">
            <v>1368000</v>
          </cell>
          <cell r="T12">
            <v>18864030</v>
          </cell>
        </row>
        <row r="13">
          <cell r="A13" t="str">
            <v>Badan Pembinaan Pendidikan Dayah</v>
          </cell>
          <cell r="B13">
            <v>3206250</v>
          </cell>
          <cell r="P13">
            <v>1929000</v>
          </cell>
          <cell r="T13">
            <v>5135250</v>
          </cell>
        </row>
        <row r="14">
          <cell r="A14" t="str">
            <v>Badan Penanggulangan Bencana Alam Aceh</v>
          </cell>
          <cell r="B14">
            <v>482900</v>
          </cell>
          <cell r="T14">
            <v>482900</v>
          </cell>
        </row>
        <row r="15">
          <cell r="A15" t="str">
            <v>Badan Pengendalian Dampak Lingkungan</v>
          </cell>
          <cell r="B15">
            <v>2776600</v>
          </cell>
          <cell r="E15">
            <v>72342030</v>
          </cell>
          <cell r="T15">
            <v>75118630</v>
          </cell>
        </row>
        <row r="16">
          <cell r="A16" t="str">
            <v>Dinas Bina Marga</v>
          </cell>
          <cell r="B16">
            <v>1699932</v>
          </cell>
          <cell r="T16">
            <v>1699932</v>
          </cell>
        </row>
        <row r="17">
          <cell r="A17" t="str">
            <v>Dinas Kebudayaan dan Pariwisata</v>
          </cell>
          <cell r="B17">
            <v>90851120</v>
          </cell>
          <cell r="C17">
            <v>5400000</v>
          </cell>
          <cell r="P17">
            <v>21860000</v>
          </cell>
          <cell r="T17">
            <v>118111120</v>
          </cell>
        </row>
        <row r="18">
          <cell r="A18" t="str">
            <v>Dinas Kehutanan</v>
          </cell>
          <cell r="B18">
            <v>5316550</v>
          </cell>
          <cell r="C18">
            <v>520000</v>
          </cell>
          <cell r="P18">
            <v>2915000</v>
          </cell>
          <cell r="Q18">
            <v>2075000</v>
          </cell>
          <cell r="T18">
            <v>10826550</v>
          </cell>
        </row>
        <row r="19">
          <cell r="A19" t="str">
            <v>Dinas Kesehatan</v>
          </cell>
          <cell r="B19">
            <v>86724920</v>
          </cell>
          <cell r="O19">
            <v>295911401.30000001</v>
          </cell>
          <cell r="Q19">
            <v>13856500</v>
          </cell>
          <cell r="T19">
            <v>396492821.30000001</v>
          </cell>
        </row>
        <row r="20">
          <cell r="A20" t="str">
            <v>Dinas Kesehatan Hewan dan Peternakan</v>
          </cell>
          <cell r="B20">
            <v>49943500</v>
          </cell>
          <cell r="T20">
            <v>49943500</v>
          </cell>
        </row>
        <row r="21">
          <cell r="A21" t="str">
            <v>Dinas Keuangan Aceh</v>
          </cell>
          <cell r="B21">
            <v>9027800</v>
          </cell>
          <cell r="C21">
            <v>871500</v>
          </cell>
          <cell r="Q21">
            <v>10153250</v>
          </cell>
          <cell r="T21">
            <v>20052550</v>
          </cell>
        </row>
        <row r="22">
          <cell r="A22" t="str">
            <v>Dinas Pemuda dan Olahraga</v>
          </cell>
          <cell r="R22">
            <v>3083379192</v>
          </cell>
          <cell r="T22">
            <v>3083379192</v>
          </cell>
        </row>
        <row r="23">
          <cell r="A23" t="str">
            <v>Dinas Pendapatan dan Kekayaan Aceh</v>
          </cell>
          <cell r="B23">
            <v>155011068</v>
          </cell>
          <cell r="Q23">
            <v>953320000</v>
          </cell>
          <cell r="T23">
            <v>1108331068</v>
          </cell>
        </row>
        <row r="24">
          <cell r="A24" t="str">
            <v>Dinas Pendidikan</v>
          </cell>
          <cell r="B24">
            <v>479551890</v>
          </cell>
          <cell r="T24">
            <v>479551890</v>
          </cell>
        </row>
        <row r="25">
          <cell r="A25" t="str">
            <v>Dinas Perhubungan, Komunikasi, Informasi dan Telematika</v>
          </cell>
          <cell r="B25">
            <v>17062975</v>
          </cell>
          <cell r="C25">
            <v>1850000</v>
          </cell>
          <cell r="P25">
            <v>491700</v>
          </cell>
          <cell r="Q25">
            <v>12884800</v>
          </cell>
          <cell r="T25">
            <v>32289475</v>
          </cell>
        </row>
        <row r="26">
          <cell r="A26" t="str">
            <v>Dinas Perindustrian dan Perdagangan</v>
          </cell>
          <cell r="B26">
            <v>791225</v>
          </cell>
          <cell r="Q26">
            <v>195000</v>
          </cell>
          <cell r="T26">
            <v>986225</v>
          </cell>
        </row>
        <row r="27">
          <cell r="A27" t="str">
            <v>Dinas Perkebunan</v>
          </cell>
          <cell r="B27">
            <v>6969750</v>
          </cell>
          <cell r="Q27">
            <v>3133750</v>
          </cell>
          <cell r="T27">
            <v>10103500</v>
          </cell>
        </row>
        <row r="28">
          <cell r="A28" t="str">
            <v>Dinas Pertambangan dan Energi</v>
          </cell>
          <cell r="B28">
            <v>26875900</v>
          </cell>
          <cell r="T28">
            <v>26875900</v>
          </cell>
        </row>
        <row r="29">
          <cell r="A29" t="str">
            <v>Dinas Pertanian Tanaman Pangan</v>
          </cell>
          <cell r="B29">
            <v>2261000</v>
          </cell>
          <cell r="J29">
            <v>668984000</v>
          </cell>
          <cell r="O29">
            <v>1956365727</v>
          </cell>
          <cell r="T29">
            <v>2627610727</v>
          </cell>
        </row>
        <row r="30">
          <cell r="A30" t="str">
            <v>Dinas Registrasi Kependudukan Aceh</v>
          </cell>
          <cell r="B30">
            <v>1281800</v>
          </cell>
          <cell r="T30">
            <v>1281800</v>
          </cell>
        </row>
        <row r="31">
          <cell r="A31" t="str">
            <v>Dinas Sosial</v>
          </cell>
          <cell r="B31">
            <v>53400400</v>
          </cell>
          <cell r="P31">
            <v>59926700</v>
          </cell>
          <cell r="Q31">
            <v>27245500</v>
          </cell>
          <cell r="T31">
            <v>140572600</v>
          </cell>
        </row>
        <row r="32">
          <cell r="A32" t="str">
            <v>Dinas Syariat Islam</v>
          </cell>
          <cell r="K32">
            <v>82390000</v>
          </cell>
          <cell r="L32">
            <v>7326000</v>
          </cell>
          <cell r="M32">
            <v>1058116240</v>
          </cell>
          <cell r="Q32">
            <v>804772000</v>
          </cell>
          <cell r="S32">
            <v>656044844</v>
          </cell>
          <cell r="T32">
            <v>2608649084</v>
          </cell>
        </row>
        <row r="33">
          <cell r="A33" t="str">
            <v>Dinas Tenaga Kerja dan Mobilitas Penduduk</v>
          </cell>
          <cell r="B33">
            <v>340000</v>
          </cell>
          <cell r="Q33">
            <v>202000</v>
          </cell>
          <cell r="T33">
            <v>542000</v>
          </cell>
        </row>
        <row r="34">
          <cell r="A34" t="str">
            <v>Inspektorat Aceh</v>
          </cell>
          <cell r="B34">
            <v>3732500</v>
          </cell>
          <cell r="Q34">
            <v>1983800</v>
          </cell>
          <cell r="T34">
            <v>5716300</v>
          </cell>
        </row>
        <row r="35">
          <cell r="A35" t="str">
            <v>Keurukonan Katibul Wali/Sekretariat Lembaga Wali Nanggroe Aceh</v>
          </cell>
          <cell r="B35">
            <v>29194082</v>
          </cell>
          <cell r="Q35">
            <v>15142500</v>
          </cell>
          <cell r="T35">
            <v>44336582</v>
          </cell>
        </row>
        <row r="36">
          <cell r="A36" t="str">
            <v>Pemberdayaan Perempuan dan Perlindungan Anak</v>
          </cell>
          <cell r="B36">
            <v>2568750</v>
          </cell>
          <cell r="T36">
            <v>2568750</v>
          </cell>
        </row>
        <row r="37">
          <cell r="A37" t="str">
            <v>Rumah Sakit Ibu dan Anak</v>
          </cell>
          <cell r="B37">
            <v>355100</v>
          </cell>
          <cell r="D37">
            <v>407000</v>
          </cell>
          <cell r="F37">
            <v>40391500</v>
          </cell>
          <cell r="G37">
            <v>37107000</v>
          </cell>
          <cell r="H37">
            <v>4842554164</v>
          </cell>
          <cell r="O37">
            <v>543810013</v>
          </cell>
          <cell r="P37">
            <v>812400</v>
          </cell>
          <cell r="Q37">
            <v>6885000</v>
          </cell>
          <cell r="T37">
            <v>5472322177</v>
          </cell>
        </row>
        <row r="38">
          <cell r="A38" t="str">
            <v>Rumah Sakit Jiwa</v>
          </cell>
          <cell r="B38">
            <v>34894499</v>
          </cell>
          <cell r="D38">
            <v>18971750</v>
          </cell>
          <cell r="E38">
            <v>439237591</v>
          </cell>
          <cell r="G38">
            <v>12832250</v>
          </cell>
          <cell r="H38">
            <v>450858269</v>
          </cell>
          <cell r="O38">
            <v>2523288964</v>
          </cell>
          <cell r="P38">
            <v>27531350</v>
          </cell>
          <cell r="Q38">
            <v>2995000</v>
          </cell>
          <cell r="S38">
            <v>682590746</v>
          </cell>
          <cell r="T38">
            <v>4193200419</v>
          </cell>
        </row>
        <row r="39">
          <cell r="A39" t="str">
            <v>Rumah Sakit Umum dr. Zainoel Abidin</v>
          </cell>
          <cell r="B39">
            <v>108034690</v>
          </cell>
          <cell r="F39">
            <v>24349300</v>
          </cell>
          <cell r="H39">
            <v>21358112137</v>
          </cell>
          <cell r="N39">
            <v>1072492280</v>
          </cell>
          <cell r="O39">
            <v>13726724520</v>
          </cell>
          <cell r="P39">
            <v>70272850</v>
          </cell>
          <cell r="Q39">
            <v>388537768</v>
          </cell>
          <cell r="T39">
            <v>36748523545</v>
          </cell>
        </row>
        <row r="40">
          <cell r="A40" t="str">
            <v>Satuan Polisi Pamong Praja dan Wilayatul Hisbah</v>
          </cell>
          <cell r="B40">
            <v>2049160</v>
          </cell>
          <cell r="T40">
            <v>2049160</v>
          </cell>
        </row>
        <row r="41">
          <cell r="A41" t="str">
            <v>Sekretariat Baitul Mal</v>
          </cell>
          <cell r="B41">
            <v>11308300</v>
          </cell>
          <cell r="T41">
            <v>11308300</v>
          </cell>
        </row>
        <row r="42">
          <cell r="A42" t="str">
            <v>Sekretariat Daerah</v>
          </cell>
          <cell r="B42">
            <v>38645180</v>
          </cell>
          <cell r="C42">
            <v>3078400</v>
          </cell>
          <cell r="O42">
            <v>12511544</v>
          </cell>
          <cell r="P42">
            <v>934000</v>
          </cell>
          <cell r="Q42">
            <v>1370000</v>
          </cell>
          <cell r="T42">
            <v>56539124</v>
          </cell>
        </row>
        <row r="43">
          <cell r="A43" t="str">
            <v>Sekretariat DPP KORPRI Aceh</v>
          </cell>
          <cell r="B43">
            <v>122250</v>
          </cell>
          <cell r="T43">
            <v>122250</v>
          </cell>
        </row>
        <row r="44">
          <cell r="A44" t="str">
            <v>Sekretariat DPRA</v>
          </cell>
          <cell r="B44">
            <v>59331550</v>
          </cell>
          <cell r="O44">
            <v>3503030</v>
          </cell>
          <cell r="P44">
            <v>42148000</v>
          </cell>
          <cell r="T44">
            <v>104982580</v>
          </cell>
        </row>
        <row r="45">
          <cell r="A45" t="str">
            <v>Sekretariat Majelis Adat Aceh</v>
          </cell>
          <cell r="B45">
            <v>533650</v>
          </cell>
          <cell r="C45">
            <v>258000</v>
          </cell>
          <cell r="K45">
            <v>17600000</v>
          </cell>
          <cell r="Q45">
            <v>1362100</v>
          </cell>
          <cell r="T45">
            <v>19753750</v>
          </cell>
        </row>
        <row r="46">
          <cell r="A46" t="str">
            <v>Sekretariat Majelis Pendidikan Daerah</v>
          </cell>
          <cell r="B46">
            <v>2813500</v>
          </cell>
          <cell r="C46">
            <v>60000</v>
          </cell>
          <cell r="Q46">
            <v>1680000</v>
          </cell>
          <cell r="T46">
            <v>4553500</v>
          </cell>
        </row>
        <row r="47">
          <cell r="A47" t="str">
            <v>Sekretariat Majelis Permusyawaratan Ulama</v>
          </cell>
          <cell r="B47">
            <v>659100</v>
          </cell>
          <cell r="T47">
            <v>659100</v>
          </cell>
        </row>
        <row r="48">
          <cell r="A48" t="str">
            <v>Grand Total</v>
          </cell>
          <cell r="B48">
            <v>1326786621</v>
          </cell>
          <cell r="C48">
            <v>12037900</v>
          </cell>
          <cell r="D48">
            <v>19378750</v>
          </cell>
          <cell r="E48">
            <v>556658771</v>
          </cell>
          <cell r="F48">
            <v>64740800</v>
          </cell>
          <cell r="G48">
            <v>1379178863</v>
          </cell>
          <cell r="H48">
            <v>26651524570</v>
          </cell>
          <cell r="I48">
            <v>1368000</v>
          </cell>
          <cell r="J48">
            <v>668984000</v>
          </cell>
          <cell r="K48">
            <v>453592400</v>
          </cell>
          <cell r="L48">
            <v>7326000</v>
          </cell>
          <cell r="M48">
            <v>1058116240</v>
          </cell>
          <cell r="N48">
            <v>1072492280</v>
          </cell>
          <cell r="O48">
            <v>19062115199.299999</v>
          </cell>
          <cell r="P48">
            <v>228821000</v>
          </cell>
          <cell r="Q48">
            <v>2250569968</v>
          </cell>
          <cell r="R48">
            <v>3083379192</v>
          </cell>
          <cell r="S48">
            <v>1338635590</v>
          </cell>
          <cell r="T48">
            <v>59235706144.300003</v>
          </cell>
        </row>
      </sheetData>
      <sheetData sheetId="1">
        <row r="4">
          <cell r="A4" t="str">
            <v>Sum of Nilai (RP)</v>
          </cell>
        </row>
        <row r="5">
          <cell r="A5" t="str">
            <v>Uraian</v>
          </cell>
          <cell r="B5" t="str">
            <v>Persediaan Alat Angkutan</v>
          </cell>
          <cell r="C5" t="str">
            <v>Persediaan Alat Bengkel dan Ukur</v>
          </cell>
          <cell r="D5" t="str">
            <v>Persediaan Alat Berat</v>
          </cell>
          <cell r="E5" t="str">
            <v>Persediaan Alat Kantor dan Rumah Tangga</v>
          </cell>
          <cell r="F5" t="str">
            <v>Persediaan Alat Kedokteran</v>
          </cell>
          <cell r="G5" t="str">
            <v>Persediaan Alat Laboratorium</v>
          </cell>
          <cell r="H5" t="str">
            <v>Persediaan Alat Studio dan Komunikasi</v>
          </cell>
          <cell r="I5" t="str">
            <v>Persediaan Alat-alat Pertanian dan Peternakan</v>
          </cell>
          <cell r="J5" t="str">
            <v>Persediaan Aset Lainnya</v>
          </cell>
          <cell r="K5" t="str">
            <v>Persediaan Bahan Makanan</v>
          </cell>
          <cell r="L5" t="str">
            <v>Persediaan Bangunan Air (Irigasi)</v>
          </cell>
          <cell r="M5" t="str">
            <v>Persediaan Bangunan Gedung</v>
          </cell>
          <cell r="N5" t="str">
            <v>Persediaan Barang Bercorak Kesenian/Kebudayaan</v>
          </cell>
          <cell r="O5" t="str">
            <v>Persediaan Bibit Tanaman</v>
          </cell>
          <cell r="P5" t="str">
            <v>Persediaan Buku dan Perpustakaan</v>
          </cell>
          <cell r="Q5" t="str">
            <v>Persediaan Instalasi</v>
          </cell>
          <cell r="R5" t="str">
            <v>Persediaan Jalan dan Jembatan</v>
          </cell>
          <cell r="S5" t="str">
            <v>Persediaan Obat-obatan</v>
          </cell>
          <cell r="T5" t="str">
            <v>Persediaan Tanah</v>
          </cell>
          <cell r="U5" t="str">
            <v>Grand Total</v>
          </cell>
        </row>
        <row r="6">
          <cell r="A6" t="str">
            <v>Badan Arsip dan Perpustakaan</v>
          </cell>
          <cell r="E6">
            <v>205184375</v>
          </cell>
          <cell r="M6">
            <v>2859815000</v>
          </cell>
          <cell r="P6">
            <v>6150943100</v>
          </cell>
          <cell r="U6">
            <v>9215942475</v>
          </cell>
        </row>
        <row r="7">
          <cell r="A7" t="str">
            <v>Badan Pembinaan Pendidikan Dayah</v>
          </cell>
          <cell r="D7">
            <v>134983000</v>
          </cell>
          <cell r="E7">
            <v>38810749000</v>
          </cell>
          <cell r="H7">
            <v>239595000</v>
          </cell>
          <cell r="M7">
            <v>111316631187</v>
          </cell>
          <cell r="N7">
            <v>1396517000</v>
          </cell>
          <cell r="P7">
            <v>25215758000</v>
          </cell>
          <cell r="U7">
            <v>177114233187</v>
          </cell>
        </row>
        <row r="8">
          <cell r="A8" t="str">
            <v>Badan Penanggulangan Bencana Alam Aceh</v>
          </cell>
          <cell r="E8">
            <v>927793000</v>
          </cell>
          <cell r="L8">
            <v>12798797000</v>
          </cell>
          <cell r="M8">
            <v>21169024879</v>
          </cell>
          <cell r="R8">
            <v>2833060000</v>
          </cell>
          <cell r="U8">
            <v>37728674879</v>
          </cell>
        </row>
        <row r="9">
          <cell r="A9" t="str">
            <v>Badan Pengendalian Dampak Lingkungan</v>
          </cell>
          <cell r="G9">
            <v>199500000</v>
          </cell>
          <cell r="M9">
            <v>4712807405</v>
          </cell>
          <cell r="O9">
            <v>3346476380</v>
          </cell>
          <cell r="U9">
            <v>8258783785</v>
          </cell>
        </row>
        <row r="10">
          <cell r="A10" t="str">
            <v>Badan Perencanaan Pembangunan Daerah</v>
          </cell>
          <cell r="C10">
            <v>105000000</v>
          </cell>
          <cell r="E10">
            <v>1973348025</v>
          </cell>
          <cell r="H10">
            <v>88011300</v>
          </cell>
          <cell r="J10">
            <v>119424000</v>
          </cell>
          <cell r="M10">
            <v>268767675</v>
          </cell>
          <cell r="U10">
            <v>2554551000</v>
          </cell>
        </row>
        <row r="11">
          <cell r="A11" t="str">
            <v>Dinas Bina Marga</v>
          </cell>
          <cell r="M11">
            <v>99764973147</v>
          </cell>
          <cell r="R11">
            <v>581003282833</v>
          </cell>
          <cell r="U11">
            <v>680768255980</v>
          </cell>
        </row>
        <row r="12">
          <cell r="A12" t="str">
            <v>Dinas Kebudayaan dan Pariwisata</v>
          </cell>
          <cell r="J12">
            <v>124000000</v>
          </cell>
          <cell r="M12">
            <v>12512202520</v>
          </cell>
          <cell r="P12">
            <v>200000000</v>
          </cell>
          <cell r="U12">
            <v>12836202520</v>
          </cell>
        </row>
        <row r="13">
          <cell r="A13" t="str">
            <v>Dinas Kesehatan</v>
          </cell>
          <cell r="B13">
            <v>340277000</v>
          </cell>
          <cell r="E13">
            <v>1525870680</v>
          </cell>
          <cell r="F13">
            <v>5646033973</v>
          </cell>
          <cell r="G13">
            <v>294415000</v>
          </cell>
          <cell r="H13">
            <v>99000000</v>
          </cell>
          <cell r="K13">
            <v>1355286000</v>
          </cell>
          <cell r="L13">
            <v>37242000</v>
          </cell>
          <cell r="M13">
            <v>3431867498</v>
          </cell>
          <cell r="Q13">
            <v>3663000000</v>
          </cell>
          <cell r="S13">
            <v>324222015</v>
          </cell>
          <cell r="U13">
            <v>16717214166</v>
          </cell>
        </row>
        <row r="14">
          <cell r="A14" t="str">
            <v>Dinas Keuangan Aceh</v>
          </cell>
          <cell r="D14">
            <v>5352094500</v>
          </cell>
          <cell r="U14">
            <v>5352094500</v>
          </cell>
        </row>
        <row r="15">
          <cell r="A15" t="str">
            <v>Dinas Pemuda dan Olahraga</v>
          </cell>
          <cell r="T15">
            <v>1767960000</v>
          </cell>
          <cell r="U15">
            <v>1767960000</v>
          </cell>
        </row>
        <row r="16">
          <cell r="A16" t="str">
            <v>Dinas Pendapatan dan Kekayaan Aceh</v>
          </cell>
          <cell r="T16">
            <v>104555431278</v>
          </cell>
          <cell r="U16">
            <v>104555431278</v>
          </cell>
        </row>
        <row r="17">
          <cell r="A17" t="str">
            <v>Dinas Pendidikan</v>
          </cell>
          <cell r="E17">
            <v>59597856194</v>
          </cell>
          <cell r="U17">
            <v>59597856194</v>
          </cell>
        </row>
        <row r="18">
          <cell r="A18" t="str">
            <v>Dinas Pengairan</v>
          </cell>
          <cell r="L18">
            <v>29172174000</v>
          </cell>
          <cell r="U18">
            <v>29172174000</v>
          </cell>
        </row>
        <row r="19">
          <cell r="A19" t="str">
            <v>Dinas Perindustrian dan Perdagangan</v>
          </cell>
          <cell r="E19">
            <v>40003984524</v>
          </cell>
          <cell r="U19">
            <v>40003984524</v>
          </cell>
        </row>
        <row r="20">
          <cell r="A20" t="str">
            <v>Dinas Pertanian Tanaman Pangan</v>
          </cell>
          <cell r="I20">
            <v>646329000</v>
          </cell>
          <cell r="L20">
            <v>3617580407</v>
          </cell>
          <cell r="U20">
            <v>4263909407</v>
          </cell>
        </row>
        <row r="21">
          <cell r="A21" t="str">
            <v>Dinas Sosial</v>
          </cell>
          <cell r="E21">
            <v>37219351730</v>
          </cell>
          <cell r="U21">
            <v>37219351730</v>
          </cell>
        </row>
        <row r="22">
          <cell r="A22" t="str">
            <v>Dinas Tenaga Kerja dan Mobilitas Penduduk</v>
          </cell>
          <cell r="L22">
            <v>1216337000</v>
          </cell>
          <cell r="M22">
            <v>27616479129</v>
          </cell>
          <cell r="R22">
            <v>6175435573</v>
          </cell>
          <cell r="U22">
            <v>35008251702</v>
          </cell>
        </row>
        <row r="23">
          <cell r="A23" t="str">
            <v>Grand Total</v>
          </cell>
          <cell r="B23">
            <v>340277000</v>
          </cell>
          <cell r="C23">
            <v>105000000</v>
          </cell>
          <cell r="D23">
            <v>5487077500</v>
          </cell>
          <cell r="E23">
            <v>180264137528</v>
          </cell>
          <cell r="F23">
            <v>5646033973</v>
          </cell>
          <cell r="G23">
            <v>493915000</v>
          </cell>
          <cell r="H23">
            <v>426606300</v>
          </cell>
          <cell r="I23">
            <v>646329000</v>
          </cell>
          <cell r="J23">
            <v>243424000</v>
          </cell>
          <cell r="K23">
            <v>1355286000</v>
          </cell>
          <cell r="L23">
            <v>46842130407</v>
          </cell>
          <cell r="M23">
            <v>283652568440</v>
          </cell>
          <cell r="N23">
            <v>1396517000</v>
          </cell>
          <cell r="O23">
            <v>3346476380</v>
          </cell>
          <cell r="P23">
            <v>31566701100</v>
          </cell>
          <cell r="Q23">
            <v>3663000000</v>
          </cell>
          <cell r="R23">
            <v>590011778406</v>
          </cell>
          <cell r="S23">
            <v>324222015</v>
          </cell>
          <cell r="T23">
            <v>106323391278</v>
          </cell>
          <cell r="U23">
            <v>1262134871327</v>
          </cell>
        </row>
      </sheetData>
      <sheetData sheetId="2"/>
      <sheetData sheetId="3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HP"/>
      <sheetName val="Hibah"/>
      <sheetName val="Sheet2"/>
      <sheetName val="Rincian Persediaan TA 2014"/>
    </sheetNames>
    <sheetDataSet>
      <sheetData sheetId="0">
        <row r="4">
          <cell r="A4" t="str">
            <v>Sum of Nilai (RP)</v>
          </cell>
        </row>
        <row r="6">
          <cell r="A6" t="str">
            <v>Badan Arsip dan Perpustakaan</v>
          </cell>
          <cell r="B6">
            <v>1258000</v>
          </cell>
          <cell r="T6">
            <v>1258000</v>
          </cell>
        </row>
        <row r="7">
          <cell r="A7" t="str">
            <v>Badan Investasi dan Promosi</v>
          </cell>
          <cell r="K7">
            <v>353602400</v>
          </cell>
          <cell r="T7">
            <v>353602400</v>
          </cell>
        </row>
        <row r="8">
          <cell r="A8" t="str">
            <v>Badan Kepegawaian Pendidikan dan Pelatihan</v>
          </cell>
          <cell r="B8">
            <v>17030200</v>
          </cell>
          <cell r="T8">
            <v>17030200</v>
          </cell>
        </row>
        <row r="9">
          <cell r="A9" t="str">
            <v>Badan Kesatuan Bangsa, Politik dan Perlindungan Masyarakat</v>
          </cell>
          <cell r="B9">
            <v>2926800</v>
          </cell>
          <cell r="T9">
            <v>2926800</v>
          </cell>
        </row>
        <row r="10">
          <cell r="A10" t="str">
            <v>Badan Ketahanan Pangan dan Penyuluhan</v>
          </cell>
          <cell r="B10">
            <v>257700</v>
          </cell>
          <cell r="E10">
            <v>45079150</v>
          </cell>
          <cell r="G10">
            <v>1329239613</v>
          </cell>
          <cell r="T10">
            <v>1374576463</v>
          </cell>
        </row>
        <row r="11">
          <cell r="A11" t="str">
            <v>Badan Pelayanan Perizinan</v>
          </cell>
          <cell r="Q11">
            <v>2776000</v>
          </cell>
          <cell r="T11">
            <v>2776000</v>
          </cell>
        </row>
        <row r="12">
          <cell r="A12" t="str">
            <v>Badan Pemberdayaan Masyarakat</v>
          </cell>
          <cell r="B12">
            <v>17496030</v>
          </cell>
          <cell r="I12">
            <v>1368000</v>
          </cell>
          <cell r="T12">
            <v>18864030</v>
          </cell>
        </row>
        <row r="13">
          <cell r="A13" t="str">
            <v>Badan Pembinaan Pendidikan Dayah</v>
          </cell>
          <cell r="B13">
            <v>3206250</v>
          </cell>
          <cell r="P13">
            <v>1929000</v>
          </cell>
          <cell r="T13">
            <v>5135250</v>
          </cell>
        </row>
        <row r="14">
          <cell r="A14" t="str">
            <v>Badan Penanggulangan Bencana Alam Aceh</v>
          </cell>
          <cell r="B14">
            <v>482900</v>
          </cell>
          <cell r="T14">
            <v>482900</v>
          </cell>
        </row>
        <row r="15">
          <cell r="A15" t="str">
            <v>Badan Pengendalian Dampak Lingkungan</v>
          </cell>
          <cell r="B15">
            <v>2776600</v>
          </cell>
          <cell r="E15">
            <v>72342030</v>
          </cell>
          <cell r="T15">
            <v>75118630</v>
          </cell>
        </row>
        <row r="16">
          <cell r="A16" t="str">
            <v>Dinas Bina Marga</v>
          </cell>
          <cell r="B16">
            <v>1699932</v>
          </cell>
          <cell r="T16">
            <v>1699932</v>
          </cell>
        </row>
        <row r="17">
          <cell r="A17" t="str">
            <v>Dinas Kebudayaan dan Pariwisata</v>
          </cell>
          <cell r="B17">
            <v>90851120</v>
          </cell>
          <cell r="C17">
            <v>5400000</v>
          </cell>
          <cell r="P17">
            <v>21860000</v>
          </cell>
          <cell r="T17">
            <v>118111120</v>
          </cell>
        </row>
        <row r="18">
          <cell r="A18" t="str">
            <v>Dinas Kehutanan</v>
          </cell>
          <cell r="B18">
            <v>5316550</v>
          </cell>
          <cell r="C18">
            <v>520000</v>
          </cell>
          <cell r="P18">
            <v>2915000</v>
          </cell>
          <cell r="Q18">
            <v>2075000</v>
          </cell>
          <cell r="T18">
            <v>10826550</v>
          </cell>
        </row>
        <row r="19">
          <cell r="A19" t="str">
            <v>Dinas Kesehatan</v>
          </cell>
          <cell r="B19">
            <v>86724920</v>
          </cell>
          <cell r="O19">
            <v>295911401.30000001</v>
          </cell>
          <cell r="Q19">
            <v>13856500</v>
          </cell>
          <cell r="T19">
            <v>396492821.30000001</v>
          </cell>
        </row>
        <row r="20">
          <cell r="A20" t="str">
            <v>Dinas Kesehatan Hewan dan Peternakan</v>
          </cell>
          <cell r="B20">
            <v>49943500</v>
          </cell>
          <cell r="T20">
            <v>49943500</v>
          </cell>
        </row>
        <row r="21">
          <cell r="A21" t="str">
            <v>Dinas Keuangan Aceh</v>
          </cell>
          <cell r="B21">
            <v>9027800</v>
          </cell>
          <cell r="C21">
            <v>871500</v>
          </cell>
          <cell r="Q21">
            <v>10153250</v>
          </cell>
          <cell r="T21">
            <v>20052550</v>
          </cell>
        </row>
        <row r="22">
          <cell r="A22" t="str">
            <v>Dinas Pemuda dan Olahraga</v>
          </cell>
          <cell r="R22">
            <v>3083379192</v>
          </cell>
          <cell r="T22">
            <v>3083379192</v>
          </cell>
        </row>
        <row r="23">
          <cell r="A23" t="str">
            <v>Dinas Pendapatan dan Kekayaan Aceh</v>
          </cell>
          <cell r="B23">
            <v>155011068</v>
          </cell>
          <cell r="Q23">
            <v>953320000</v>
          </cell>
          <cell r="T23">
            <v>1108331068</v>
          </cell>
        </row>
        <row r="24">
          <cell r="A24" t="str">
            <v>Dinas Pendidikan</v>
          </cell>
          <cell r="B24">
            <v>479551890</v>
          </cell>
          <cell r="T24">
            <v>479551890</v>
          </cell>
        </row>
        <row r="25">
          <cell r="A25" t="str">
            <v>Dinas Perhubungan, Komunikasi, Informasi dan Telematika</v>
          </cell>
          <cell r="B25">
            <v>17062975</v>
          </cell>
          <cell r="C25">
            <v>1850000</v>
          </cell>
          <cell r="P25">
            <v>491700</v>
          </cell>
          <cell r="Q25">
            <v>12884800</v>
          </cell>
          <cell r="T25">
            <v>32289475</v>
          </cell>
        </row>
        <row r="26">
          <cell r="A26" t="str">
            <v>Dinas Perindustrian dan Perdagangan</v>
          </cell>
          <cell r="B26">
            <v>791225</v>
          </cell>
          <cell r="Q26">
            <v>195000</v>
          </cell>
          <cell r="T26">
            <v>986225</v>
          </cell>
        </row>
        <row r="27">
          <cell r="A27" t="str">
            <v>Dinas Perkebunan</v>
          </cell>
          <cell r="B27">
            <v>6969750</v>
          </cell>
          <cell r="Q27">
            <v>3133750</v>
          </cell>
          <cell r="T27">
            <v>10103500</v>
          </cell>
        </row>
        <row r="28">
          <cell r="A28" t="str">
            <v>Dinas Pertambangan dan Energi</v>
          </cell>
          <cell r="B28">
            <v>26875900</v>
          </cell>
          <cell r="T28">
            <v>26875900</v>
          </cell>
        </row>
        <row r="29">
          <cell r="A29" t="str">
            <v>Dinas Pertanian Tanaman Pangan</v>
          </cell>
          <cell r="B29">
            <v>2261000</v>
          </cell>
          <cell r="J29">
            <v>668984000</v>
          </cell>
          <cell r="O29">
            <v>1956365727</v>
          </cell>
          <cell r="T29">
            <v>2627610727</v>
          </cell>
        </row>
        <row r="30">
          <cell r="A30" t="str">
            <v>Dinas Registrasi Kependudukan Aceh</v>
          </cell>
          <cell r="B30">
            <v>1281800</v>
          </cell>
          <cell r="T30">
            <v>1281800</v>
          </cell>
        </row>
        <row r="31">
          <cell r="A31" t="str">
            <v>Dinas Sosial</v>
          </cell>
          <cell r="B31">
            <v>53400400</v>
          </cell>
          <cell r="P31">
            <v>59926700</v>
          </cell>
          <cell r="Q31">
            <v>27245500</v>
          </cell>
          <cell r="T31">
            <v>140572600</v>
          </cell>
        </row>
        <row r="32">
          <cell r="A32" t="str">
            <v>Dinas Syariat Islam</v>
          </cell>
          <cell r="K32">
            <v>82390000</v>
          </cell>
          <cell r="L32">
            <v>7326000</v>
          </cell>
          <cell r="M32">
            <v>1058116240</v>
          </cell>
          <cell r="Q32">
            <v>804772000</v>
          </cell>
          <cell r="S32">
            <v>656044844</v>
          </cell>
          <cell r="T32">
            <v>2608649084</v>
          </cell>
        </row>
        <row r="33">
          <cell r="A33" t="str">
            <v>Dinas Tenaga Kerja dan Mobilitas Penduduk</v>
          </cell>
          <cell r="B33">
            <v>340000</v>
          </cell>
          <cell r="Q33">
            <v>202000</v>
          </cell>
          <cell r="T33">
            <v>542000</v>
          </cell>
        </row>
        <row r="34">
          <cell r="A34" t="str">
            <v>Inspektorat Aceh</v>
          </cell>
          <cell r="B34">
            <v>3732500</v>
          </cell>
          <cell r="Q34">
            <v>1983800</v>
          </cell>
          <cell r="T34">
            <v>5716300</v>
          </cell>
        </row>
        <row r="35">
          <cell r="A35" t="str">
            <v>Keurukonan Katibul Wali/Sekretariat Lembaga Wali Nanggroe Aceh</v>
          </cell>
          <cell r="B35">
            <v>29194082</v>
          </cell>
          <cell r="Q35">
            <v>15142500</v>
          </cell>
          <cell r="T35">
            <v>44336582</v>
          </cell>
        </row>
        <row r="36">
          <cell r="A36" t="str">
            <v>Pemberdayaan Perempuan dan Perlindungan Anak</v>
          </cell>
          <cell r="B36">
            <v>2568750</v>
          </cell>
          <cell r="T36">
            <v>2568750</v>
          </cell>
        </row>
        <row r="37">
          <cell r="A37" t="str">
            <v>Rumah Sakit Ibu dan Anak</v>
          </cell>
          <cell r="B37">
            <v>355100</v>
          </cell>
          <cell r="D37">
            <v>407000</v>
          </cell>
          <cell r="F37">
            <v>40391500</v>
          </cell>
          <cell r="G37">
            <v>37107000</v>
          </cell>
          <cell r="H37">
            <v>4842554164</v>
          </cell>
          <cell r="O37">
            <v>543810013</v>
          </cell>
          <cell r="P37">
            <v>812400</v>
          </cell>
          <cell r="Q37">
            <v>6885000</v>
          </cell>
          <cell r="T37">
            <v>5472322177</v>
          </cell>
        </row>
        <row r="38">
          <cell r="A38" t="str">
            <v>Rumah Sakit Jiwa</v>
          </cell>
          <cell r="B38">
            <v>34894499</v>
          </cell>
          <cell r="D38">
            <v>18971750</v>
          </cell>
          <cell r="E38">
            <v>439237591</v>
          </cell>
          <cell r="G38">
            <v>12832250</v>
          </cell>
          <cell r="H38">
            <v>450858269</v>
          </cell>
          <cell r="O38">
            <v>2523288964</v>
          </cell>
          <cell r="P38">
            <v>27531350</v>
          </cell>
          <cell r="Q38">
            <v>2995000</v>
          </cell>
          <cell r="S38">
            <v>682590746</v>
          </cell>
          <cell r="T38">
            <v>4193200419</v>
          </cell>
        </row>
        <row r="39">
          <cell r="A39" t="str">
            <v>Rumah Sakit Umum dr. Zainoel Abidin</v>
          </cell>
          <cell r="B39">
            <v>108034690</v>
          </cell>
          <cell r="F39">
            <v>24349300</v>
          </cell>
          <cell r="H39">
            <v>21358112137</v>
          </cell>
          <cell r="N39">
            <v>1072492280</v>
          </cell>
          <cell r="O39">
            <v>13726724520</v>
          </cell>
          <cell r="P39">
            <v>70272850</v>
          </cell>
          <cell r="Q39">
            <v>388537768</v>
          </cell>
          <cell r="T39">
            <v>36748523545</v>
          </cell>
        </row>
        <row r="40">
          <cell r="A40" t="str">
            <v>Satuan Polisi Pamong Praja dan Wilayatul Hisbah</v>
          </cell>
          <cell r="B40">
            <v>2049160</v>
          </cell>
          <cell r="T40">
            <v>2049160</v>
          </cell>
        </row>
        <row r="41">
          <cell r="A41" t="str">
            <v>Sekretariat Baitul Mal</v>
          </cell>
          <cell r="B41">
            <v>11308300</v>
          </cell>
          <cell r="T41">
            <v>11308300</v>
          </cell>
        </row>
        <row r="42">
          <cell r="A42" t="str">
            <v>Sekretariat Daerah</v>
          </cell>
          <cell r="B42">
            <v>38645180</v>
          </cell>
          <cell r="C42">
            <v>3078400</v>
          </cell>
          <cell r="O42">
            <v>12511544</v>
          </cell>
          <cell r="P42">
            <v>934000</v>
          </cell>
          <cell r="Q42">
            <v>1370000</v>
          </cell>
          <cell r="T42">
            <v>56539124</v>
          </cell>
        </row>
        <row r="43">
          <cell r="A43" t="str">
            <v>Sekretariat DPP KORPRI Aceh</v>
          </cell>
          <cell r="B43">
            <v>122250</v>
          </cell>
          <cell r="T43">
            <v>122250</v>
          </cell>
        </row>
        <row r="44">
          <cell r="A44" t="str">
            <v>Sekretariat DPRA</v>
          </cell>
          <cell r="B44">
            <v>59331550</v>
          </cell>
          <cell r="O44">
            <v>3503030</v>
          </cell>
          <cell r="P44">
            <v>42148000</v>
          </cell>
          <cell r="T44">
            <v>104982580</v>
          </cell>
        </row>
        <row r="45">
          <cell r="A45" t="str">
            <v>Sekretariat Majelis Adat Aceh</v>
          </cell>
          <cell r="B45">
            <v>533650</v>
          </cell>
          <cell r="C45">
            <v>258000</v>
          </cell>
          <cell r="K45">
            <v>17600000</v>
          </cell>
          <cell r="Q45">
            <v>1362100</v>
          </cell>
          <cell r="T45">
            <v>19753750</v>
          </cell>
        </row>
        <row r="46">
          <cell r="A46" t="str">
            <v>Sekretariat Majelis Pendidikan Daerah</v>
          </cell>
          <cell r="B46">
            <v>2813500</v>
          </cell>
          <cell r="C46">
            <v>60000</v>
          </cell>
          <cell r="Q46">
            <v>1680000</v>
          </cell>
          <cell r="T46">
            <v>4553500</v>
          </cell>
        </row>
        <row r="47">
          <cell r="A47" t="str">
            <v>Sekretariat Majelis Permusyawaratan Ulama</v>
          </cell>
          <cell r="B47">
            <v>659100</v>
          </cell>
          <cell r="T47">
            <v>659100</v>
          </cell>
        </row>
        <row r="48">
          <cell r="A48" t="str">
            <v>Grand Total</v>
          </cell>
          <cell r="B48">
            <v>1326786621</v>
          </cell>
          <cell r="C48">
            <v>12037900</v>
          </cell>
          <cell r="D48">
            <v>19378750</v>
          </cell>
          <cell r="E48">
            <v>556658771</v>
          </cell>
          <cell r="F48">
            <v>64740800</v>
          </cell>
          <cell r="G48">
            <v>1379178863</v>
          </cell>
          <cell r="H48">
            <v>26651524570</v>
          </cell>
          <cell r="I48">
            <v>1368000</v>
          </cell>
          <cell r="J48">
            <v>668984000</v>
          </cell>
          <cell r="K48">
            <v>453592400</v>
          </cell>
          <cell r="L48">
            <v>7326000</v>
          </cell>
          <cell r="M48">
            <v>1058116240</v>
          </cell>
          <cell r="N48">
            <v>1072492280</v>
          </cell>
          <cell r="O48">
            <v>19062115199.299999</v>
          </cell>
          <cell r="P48">
            <v>228821000</v>
          </cell>
          <cell r="Q48">
            <v>2250569968</v>
          </cell>
          <cell r="R48">
            <v>3083379192</v>
          </cell>
          <cell r="S48">
            <v>1338635590</v>
          </cell>
          <cell r="T48">
            <v>59235706144.300003</v>
          </cell>
        </row>
      </sheetData>
      <sheetData sheetId="1">
        <row r="4">
          <cell r="A4" t="str">
            <v>Sum of Nilai (RP)</v>
          </cell>
        </row>
        <row r="5">
          <cell r="A5" t="str">
            <v>Uraian</v>
          </cell>
          <cell r="B5" t="str">
            <v>Persediaan Alat Angkutan</v>
          </cell>
          <cell r="C5" t="str">
            <v>Persediaan Alat Bengkel dan Ukur</v>
          </cell>
          <cell r="D5" t="str">
            <v>Persediaan Alat Berat</v>
          </cell>
          <cell r="E5" t="str">
            <v>Persediaan Alat Kantor dan Rumah Tangga</v>
          </cell>
          <cell r="F5" t="str">
            <v>Persediaan Alat Kedokteran</v>
          </cell>
          <cell r="G5" t="str">
            <v>Persediaan Alat Laboratorium</v>
          </cell>
          <cell r="H5" t="str">
            <v>Persediaan Alat Studio dan Komunikasi</v>
          </cell>
          <cell r="I5" t="str">
            <v>Persediaan Alat-alat Pertanian dan Peternakan</v>
          </cell>
          <cell r="J5" t="str">
            <v>Persediaan Aset Lainnya</v>
          </cell>
          <cell r="K5" t="str">
            <v>Persediaan Bahan Makanan</v>
          </cell>
          <cell r="L5" t="str">
            <v>Persediaan Bangunan Air (Irigasi)</v>
          </cell>
          <cell r="M5" t="str">
            <v>Persediaan Bangunan Gedung</v>
          </cell>
          <cell r="N5" t="str">
            <v>Persediaan Barang Bercorak Kesenian/Kebudayaan</v>
          </cell>
          <cell r="O5" t="str">
            <v>Persediaan Bibit Tanaman</v>
          </cell>
          <cell r="P5" t="str">
            <v>Persediaan Buku dan Perpustakaan</v>
          </cell>
          <cell r="Q5" t="str">
            <v>Persediaan Instalasi</v>
          </cell>
          <cell r="R5" t="str">
            <v>Persediaan Jalan dan Jembatan</v>
          </cell>
          <cell r="S5" t="str">
            <v>Persediaan Obat-obatan</v>
          </cell>
          <cell r="T5" t="str">
            <v>Persediaan Tanah</v>
          </cell>
          <cell r="U5" t="str">
            <v>Grand Total</v>
          </cell>
        </row>
        <row r="6">
          <cell r="A6" t="str">
            <v>Badan Arsip dan Perpustakaan</v>
          </cell>
          <cell r="E6">
            <v>205184375</v>
          </cell>
          <cell r="M6">
            <v>2859815000</v>
          </cell>
          <cell r="P6">
            <v>6150943100</v>
          </cell>
          <cell r="U6">
            <v>9215942475</v>
          </cell>
        </row>
        <row r="7">
          <cell r="A7" t="str">
            <v>Badan Pembinaan Pendidikan Dayah</v>
          </cell>
          <cell r="D7">
            <v>134983000</v>
          </cell>
          <cell r="E7">
            <v>38810749000</v>
          </cell>
          <cell r="H7">
            <v>239595000</v>
          </cell>
          <cell r="M7">
            <v>111316631187</v>
          </cell>
          <cell r="N7">
            <v>1396517000</v>
          </cell>
          <cell r="P7">
            <v>25215758000</v>
          </cell>
          <cell r="U7">
            <v>177114233187</v>
          </cell>
        </row>
        <row r="8">
          <cell r="A8" t="str">
            <v>Badan Penanggulangan Bencana Alam Aceh</v>
          </cell>
          <cell r="E8">
            <v>927793000</v>
          </cell>
          <cell r="L8">
            <v>12798797000</v>
          </cell>
          <cell r="M8">
            <v>21169024879</v>
          </cell>
          <cell r="R8">
            <v>2833060000</v>
          </cell>
          <cell r="U8">
            <v>37728674879</v>
          </cell>
        </row>
        <row r="9">
          <cell r="A9" t="str">
            <v>Badan Pengendalian Dampak Lingkungan</v>
          </cell>
          <cell r="G9">
            <v>199500000</v>
          </cell>
          <cell r="M9">
            <v>4712807405</v>
          </cell>
          <cell r="O9">
            <v>3346476380</v>
          </cell>
          <cell r="U9">
            <v>8258783785</v>
          </cell>
        </row>
        <row r="10">
          <cell r="A10" t="str">
            <v>Badan Perencanaan Pembangunan Daerah</v>
          </cell>
          <cell r="C10">
            <v>105000000</v>
          </cell>
          <cell r="E10">
            <v>1973348025</v>
          </cell>
          <cell r="H10">
            <v>88011300</v>
          </cell>
          <cell r="J10">
            <v>119424000</v>
          </cell>
          <cell r="M10">
            <v>268767675</v>
          </cell>
          <cell r="U10">
            <v>2554551000</v>
          </cell>
        </row>
        <row r="11">
          <cell r="A11" t="str">
            <v>Dinas Bina Marga</v>
          </cell>
          <cell r="M11">
            <v>99764973147</v>
          </cell>
          <cell r="R11">
            <v>581003282833</v>
          </cell>
          <cell r="U11">
            <v>680768255980</v>
          </cell>
        </row>
        <row r="12">
          <cell r="A12" t="str">
            <v>Dinas Kebudayaan dan Pariwisata</v>
          </cell>
          <cell r="J12">
            <v>124000000</v>
          </cell>
          <cell r="M12">
            <v>12512202520</v>
          </cell>
          <cell r="P12">
            <v>200000000</v>
          </cell>
          <cell r="U12">
            <v>12836202520</v>
          </cell>
        </row>
        <row r="13">
          <cell r="A13" t="str">
            <v>Dinas Kesehatan</v>
          </cell>
          <cell r="B13">
            <v>340277000</v>
          </cell>
          <cell r="E13">
            <v>1525870680</v>
          </cell>
          <cell r="F13">
            <v>5646033973</v>
          </cell>
          <cell r="G13">
            <v>294415000</v>
          </cell>
          <cell r="H13">
            <v>99000000</v>
          </cell>
          <cell r="K13">
            <v>1355286000</v>
          </cell>
          <cell r="L13">
            <v>37242000</v>
          </cell>
          <cell r="M13">
            <v>3431867498</v>
          </cell>
          <cell r="Q13">
            <v>3663000000</v>
          </cell>
          <cell r="S13">
            <v>324222015</v>
          </cell>
          <cell r="U13">
            <v>16717214166</v>
          </cell>
        </row>
        <row r="14">
          <cell r="A14" t="str">
            <v>Dinas Keuangan Aceh</v>
          </cell>
          <cell r="D14">
            <v>5352094500</v>
          </cell>
          <cell r="U14">
            <v>5352094500</v>
          </cell>
        </row>
        <row r="15">
          <cell r="A15" t="str">
            <v>Dinas Pemuda dan Olahraga</v>
          </cell>
          <cell r="T15">
            <v>1767960000</v>
          </cell>
          <cell r="U15">
            <v>1767960000</v>
          </cell>
        </row>
        <row r="16">
          <cell r="A16" t="str">
            <v>Dinas Pendapatan dan Kekayaan Aceh</v>
          </cell>
          <cell r="T16">
            <v>104555431278</v>
          </cell>
          <cell r="U16">
            <v>104555431278</v>
          </cell>
        </row>
        <row r="17">
          <cell r="A17" t="str">
            <v>Dinas Pendidikan</v>
          </cell>
          <cell r="E17">
            <v>59597856194</v>
          </cell>
          <cell r="U17">
            <v>59597856194</v>
          </cell>
        </row>
        <row r="18">
          <cell r="A18" t="str">
            <v>Dinas Pengairan</v>
          </cell>
          <cell r="L18">
            <v>29172174000</v>
          </cell>
          <cell r="U18">
            <v>29172174000</v>
          </cell>
        </row>
        <row r="19">
          <cell r="A19" t="str">
            <v>Dinas Perindustrian dan Perdagangan</v>
          </cell>
          <cell r="E19">
            <v>40003984524</v>
          </cell>
          <cell r="U19">
            <v>40003984524</v>
          </cell>
        </row>
        <row r="20">
          <cell r="A20" t="str">
            <v>Dinas Pertanian Tanaman Pangan</v>
          </cell>
          <cell r="I20">
            <v>646329000</v>
          </cell>
          <cell r="L20">
            <v>3617580407</v>
          </cell>
          <cell r="U20">
            <v>4263909407</v>
          </cell>
        </row>
        <row r="21">
          <cell r="A21" t="str">
            <v>Dinas Sosial</v>
          </cell>
          <cell r="E21">
            <v>37219351730</v>
          </cell>
          <cell r="U21">
            <v>37219351730</v>
          </cell>
        </row>
        <row r="22">
          <cell r="A22" t="str">
            <v>Dinas Tenaga Kerja dan Mobilitas Penduduk</v>
          </cell>
          <cell r="L22">
            <v>1216337000</v>
          </cell>
          <cell r="M22">
            <v>27616479129</v>
          </cell>
          <cell r="R22">
            <v>6175435573</v>
          </cell>
          <cell r="U22">
            <v>35008251702</v>
          </cell>
        </row>
        <row r="23">
          <cell r="A23" t="str">
            <v>Grand Total</v>
          </cell>
          <cell r="B23">
            <v>340277000</v>
          </cell>
          <cell r="C23">
            <v>105000000</v>
          </cell>
          <cell r="D23">
            <v>5487077500</v>
          </cell>
          <cell r="E23">
            <v>180264137528</v>
          </cell>
          <cell r="F23">
            <v>5646033973</v>
          </cell>
          <cell r="G23">
            <v>493915000</v>
          </cell>
          <cell r="H23">
            <v>426606300</v>
          </cell>
          <cell r="I23">
            <v>646329000</v>
          </cell>
          <cell r="J23">
            <v>243424000</v>
          </cell>
          <cell r="K23">
            <v>1355286000</v>
          </cell>
          <cell r="L23">
            <v>46842130407</v>
          </cell>
          <cell r="M23">
            <v>283652568440</v>
          </cell>
          <cell r="N23">
            <v>1396517000</v>
          </cell>
          <cell r="O23">
            <v>3346476380</v>
          </cell>
          <cell r="P23">
            <v>31566701100</v>
          </cell>
          <cell r="Q23">
            <v>3663000000</v>
          </cell>
          <cell r="R23">
            <v>590011778406</v>
          </cell>
          <cell r="S23">
            <v>324222015</v>
          </cell>
          <cell r="T23">
            <v>106323391278</v>
          </cell>
          <cell r="U23">
            <v>1262134871327</v>
          </cell>
        </row>
      </sheetData>
      <sheetData sheetId="2"/>
      <sheetData sheetId="3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HP"/>
      <sheetName val="Hibah"/>
      <sheetName val="Sheet2"/>
      <sheetName val="Rincian Persediaan TA 2014"/>
    </sheetNames>
    <sheetDataSet>
      <sheetData sheetId="0">
        <row r="4">
          <cell r="A4" t="str">
            <v>Sum of Nilai (RP)</v>
          </cell>
        </row>
        <row r="6">
          <cell r="A6" t="str">
            <v>Badan Arsip dan Perpustakaan</v>
          </cell>
          <cell r="B6">
            <v>1258000</v>
          </cell>
          <cell r="T6">
            <v>1258000</v>
          </cell>
        </row>
        <row r="7">
          <cell r="A7" t="str">
            <v>Badan Investasi dan Promosi</v>
          </cell>
          <cell r="K7">
            <v>353602400</v>
          </cell>
          <cell r="T7">
            <v>353602400</v>
          </cell>
        </row>
        <row r="8">
          <cell r="A8" t="str">
            <v>Badan Kepegawaian Pendidikan dan Pelatihan</v>
          </cell>
          <cell r="B8">
            <v>17030200</v>
          </cell>
          <cell r="T8">
            <v>17030200</v>
          </cell>
        </row>
        <row r="9">
          <cell r="A9" t="str">
            <v>Badan Kesatuan Bangsa, Politik dan Perlindungan Masyarakat</v>
          </cell>
          <cell r="B9">
            <v>2926800</v>
          </cell>
          <cell r="T9">
            <v>2926800</v>
          </cell>
        </row>
        <row r="10">
          <cell r="A10" t="str">
            <v>Badan Ketahanan Pangan dan Penyuluhan</v>
          </cell>
          <cell r="B10">
            <v>257700</v>
          </cell>
          <cell r="E10">
            <v>45079150</v>
          </cell>
          <cell r="G10">
            <v>1329239613</v>
          </cell>
          <cell r="T10">
            <v>1374576463</v>
          </cell>
        </row>
        <row r="11">
          <cell r="A11" t="str">
            <v>Badan Pelayanan Perizinan</v>
          </cell>
          <cell r="Q11">
            <v>2776000</v>
          </cell>
          <cell r="T11">
            <v>2776000</v>
          </cell>
        </row>
        <row r="12">
          <cell r="A12" t="str">
            <v>Badan Pemberdayaan Masyarakat</v>
          </cell>
          <cell r="B12">
            <v>17496030</v>
          </cell>
          <cell r="I12">
            <v>1368000</v>
          </cell>
          <cell r="T12">
            <v>18864030</v>
          </cell>
        </row>
        <row r="13">
          <cell r="A13" t="str">
            <v>Badan Pembinaan Pendidikan Dayah</v>
          </cell>
          <cell r="B13">
            <v>3206250</v>
          </cell>
          <cell r="P13">
            <v>1929000</v>
          </cell>
          <cell r="T13">
            <v>5135250</v>
          </cell>
        </row>
        <row r="14">
          <cell r="A14" t="str">
            <v>Badan Penanggulangan Bencana Alam Aceh</v>
          </cell>
          <cell r="B14">
            <v>482900</v>
          </cell>
          <cell r="T14">
            <v>482900</v>
          </cell>
        </row>
        <row r="15">
          <cell r="A15" t="str">
            <v>Badan Pengendalian Dampak Lingkungan</v>
          </cell>
          <cell r="B15">
            <v>2776600</v>
          </cell>
          <cell r="E15">
            <v>72342030</v>
          </cell>
          <cell r="T15">
            <v>75118630</v>
          </cell>
        </row>
        <row r="16">
          <cell r="A16" t="str">
            <v>Dinas Bina Marga</v>
          </cell>
          <cell r="B16">
            <v>1699932</v>
          </cell>
          <cell r="T16">
            <v>1699932</v>
          </cell>
        </row>
        <row r="17">
          <cell r="A17" t="str">
            <v>Dinas Kebudayaan dan Pariwisata</v>
          </cell>
          <cell r="B17">
            <v>90851120</v>
          </cell>
          <cell r="C17">
            <v>5400000</v>
          </cell>
          <cell r="P17">
            <v>21860000</v>
          </cell>
          <cell r="T17">
            <v>118111120</v>
          </cell>
        </row>
        <row r="18">
          <cell r="A18" t="str">
            <v>Dinas Kehutanan</v>
          </cell>
          <cell r="B18">
            <v>5316550</v>
          </cell>
          <cell r="C18">
            <v>520000</v>
          </cell>
          <cell r="P18">
            <v>2915000</v>
          </cell>
          <cell r="Q18">
            <v>2075000</v>
          </cell>
          <cell r="T18">
            <v>10826550</v>
          </cell>
        </row>
        <row r="19">
          <cell r="A19" t="str">
            <v>Dinas Kesehatan</v>
          </cell>
          <cell r="B19">
            <v>86724920</v>
          </cell>
          <cell r="O19">
            <v>295911401.30000001</v>
          </cell>
          <cell r="Q19">
            <v>13856500</v>
          </cell>
          <cell r="T19">
            <v>396492821.30000001</v>
          </cell>
        </row>
        <row r="20">
          <cell r="A20" t="str">
            <v>Dinas Kesehatan Hewan dan Peternakan</v>
          </cell>
          <cell r="B20">
            <v>49943500</v>
          </cell>
          <cell r="T20">
            <v>49943500</v>
          </cell>
        </row>
        <row r="21">
          <cell r="A21" t="str">
            <v>Dinas Keuangan Aceh</v>
          </cell>
          <cell r="B21">
            <v>9027800</v>
          </cell>
          <cell r="C21">
            <v>871500</v>
          </cell>
          <cell r="Q21">
            <v>10153250</v>
          </cell>
          <cell r="T21">
            <v>20052550</v>
          </cell>
        </row>
        <row r="22">
          <cell r="A22" t="str">
            <v>Dinas Pemuda dan Olahraga</v>
          </cell>
          <cell r="R22">
            <v>3083379192</v>
          </cell>
          <cell r="T22">
            <v>3083379192</v>
          </cell>
        </row>
        <row r="23">
          <cell r="A23" t="str">
            <v>Dinas Pendapatan dan Kekayaan Aceh</v>
          </cell>
          <cell r="B23">
            <v>155011068</v>
          </cell>
          <cell r="Q23">
            <v>953320000</v>
          </cell>
          <cell r="T23">
            <v>1108331068</v>
          </cell>
        </row>
        <row r="24">
          <cell r="A24" t="str">
            <v>Dinas Pendidikan</v>
          </cell>
          <cell r="B24">
            <v>479551890</v>
          </cell>
          <cell r="T24">
            <v>479551890</v>
          </cell>
        </row>
        <row r="25">
          <cell r="A25" t="str">
            <v>Dinas Perhubungan, Komunikasi, Informasi dan Telematika</v>
          </cell>
          <cell r="B25">
            <v>17062975</v>
          </cell>
          <cell r="C25">
            <v>1850000</v>
          </cell>
          <cell r="P25">
            <v>491700</v>
          </cell>
          <cell r="Q25">
            <v>12884800</v>
          </cell>
          <cell r="T25">
            <v>32289475</v>
          </cell>
        </row>
        <row r="26">
          <cell r="A26" t="str">
            <v>Dinas Perindustrian dan Perdagangan</v>
          </cell>
          <cell r="B26">
            <v>791225</v>
          </cell>
          <cell r="Q26">
            <v>195000</v>
          </cell>
          <cell r="T26">
            <v>986225</v>
          </cell>
        </row>
        <row r="27">
          <cell r="A27" t="str">
            <v>Dinas Perkebunan</v>
          </cell>
          <cell r="B27">
            <v>6969750</v>
          </cell>
          <cell r="Q27">
            <v>3133750</v>
          </cell>
          <cell r="T27">
            <v>10103500</v>
          </cell>
        </row>
        <row r="28">
          <cell r="A28" t="str">
            <v>Dinas Pertambangan dan Energi</v>
          </cell>
          <cell r="B28">
            <v>26875900</v>
          </cell>
          <cell r="T28">
            <v>26875900</v>
          </cell>
        </row>
        <row r="29">
          <cell r="A29" t="str">
            <v>Dinas Pertanian Tanaman Pangan</v>
          </cell>
          <cell r="B29">
            <v>2261000</v>
          </cell>
          <cell r="J29">
            <v>668984000</v>
          </cell>
          <cell r="O29">
            <v>1956365727</v>
          </cell>
          <cell r="T29">
            <v>2627610727</v>
          </cell>
        </row>
        <row r="30">
          <cell r="A30" t="str">
            <v>Dinas Registrasi Kependudukan Aceh</v>
          </cell>
          <cell r="B30">
            <v>1281800</v>
          </cell>
          <cell r="T30">
            <v>1281800</v>
          </cell>
        </row>
        <row r="31">
          <cell r="A31" t="str">
            <v>Dinas Sosial</v>
          </cell>
          <cell r="B31">
            <v>53400400</v>
          </cell>
          <cell r="P31">
            <v>59926700</v>
          </cell>
          <cell r="Q31">
            <v>27245500</v>
          </cell>
          <cell r="T31">
            <v>140572600</v>
          </cell>
        </row>
        <row r="32">
          <cell r="A32" t="str">
            <v>Dinas Syariat Islam</v>
          </cell>
          <cell r="K32">
            <v>82390000</v>
          </cell>
          <cell r="L32">
            <v>7326000</v>
          </cell>
          <cell r="M32">
            <v>1058116240</v>
          </cell>
          <cell r="Q32">
            <v>804772000</v>
          </cell>
          <cell r="S32">
            <v>656044844</v>
          </cell>
          <cell r="T32">
            <v>2608649084</v>
          </cell>
        </row>
        <row r="33">
          <cell r="A33" t="str">
            <v>Dinas Tenaga Kerja dan Mobilitas Penduduk</v>
          </cell>
          <cell r="B33">
            <v>340000</v>
          </cell>
          <cell r="Q33">
            <v>202000</v>
          </cell>
          <cell r="T33">
            <v>542000</v>
          </cell>
        </row>
        <row r="34">
          <cell r="A34" t="str">
            <v>Inspektorat Aceh</v>
          </cell>
          <cell r="B34">
            <v>3732500</v>
          </cell>
          <cell r="Q34">
            <v>1983800</v>
          </cell>
          <cell r="T34">
            <v>5716300</v>
          </cell>
        </row>
        <row r="35">
          <cell r="A35" t="str">
            <v>Keurukonan Katibul Wali/Sekretariat Lembaga Wali Nanggroe Aceh</v>
          </cell>
          <cell r="B35">
            <v>29194082</v>
          </cell>
          <cell r="Q35">
            <v>15142500</v>
          </cell>
          <cell r="T35">
            <v>44336582</v>
          </cell>
        </row>
        <row r="36">
          <cell r="A36" t="str">
            <v>Pemberdayaan Perempuan dan Perlindungan Anak</v>
          </cell>
          <cell r="B36">
            <v>2568750</v>
          </cell>
          <cell r="T36">
            <v>2568750</v>
          </cell>
        </row>
        <row r="37">
          <cell r="A37" t="str">
            <v>Rumah Sakit Ibu dan Anak</v>
          </cell>
          <cell r="B37">
            <v>355100</v>
          </cell>
          <cell r="D37">
            <v>407000</v>
          </cell>
          <cell r="F37">
            <v>40391500</v>
          </cell>
          <cell r="G37">
            <v>37107000</v>
          </cell>
          <cell r="H37">
            <v>4842554164</v>
          </cell>
          <cell r="O37">
            <v>543810013</v>
          </cell>
          <cell r="P37">
            <v>812400</v>
          </cell>
          <cell r="Q37">
            <v>6885000</v>
          </cell>
          <cell r="T37">
            <v>5472322177</v>
          </cell>
        </row>
        <row r="38">
          <cell r="A38" t="str">
            <v>Rumah Sakit Jiwa</v>
          </cell>
          <cell r="B38">
            <v>34894499</v>
          </cell>
          <cell r="D38">
            <v>18971750</v>
          </cell>
          <cell r="E38">
            <v>439237591</v>
          </cell>
          <cell r="G38">
            <v>12832250</v>
          </cell>
          <cell r="H38">
            <v>450858269</v>
          </cell>
          <cell r="O38">
            <v>2523288964</v>
          </cell>
          <cell r="P38">
            <v>27531350</v>
          </cell>
          <cell r="Q38">
            <v>2995000</v>
          </cell>
          <cell r="S38">
            <v>682590746</v>
          </cell>
          <cell r="T38">
            <v>4193200419</v>
          </cell>
        </row>
        <row r="39">
          <cell r="A39" t="str">
            <v>Rumah Sakit Umum dr. Zainoel Abidin</v>
          </cell>
          <cell r="B39">
            <v>108034690</v>
          </cell>
          <cell r="F39">
            <v>24349300</v>
          </cell>
          <cell r="H39">
            <v>21358112137</v>
          </cell>
          <cell r="N39">
            <v>1072492280</v>
          </cell>
          <cell r="O39">
            <v>13726724520</v>
          </cell>
          <cell r="P39">
            <v>70272850</v>
          </cell>
          <cell r="Q39">
            <v>388537768</v>
          </cell>
          <cell r="T39">
            <v>36748523545</v>
          </cell>
        </row>
        <row r="40">
          <cell r="A40" t="str">
            <v>Satuan Polisi Pamong Praja dan Wilayatul Hisbah</v>
          </cell>
          <cell r="B40">
            <v>2049160</v>
          </cell>
          <cell r="T40">
            <v>2049160</v>
          </cell>
        </row>
        <row r="41">
          <cell r="A41" t="str">
            <v>Sekretariat Baitul Mal</v>
          </cell>
          <cell r="B41">
            <v>11308300</v>
          </cell>
          <cell r="T41">
            <v>11308300</v>
          </cell>
        </row>
        <row r="42">
          <cell r="A42" t="str">
            <v>Sekretariat Daerah</v>
          </cell>
          <cell r="B42">
            <v>38645180</v>
          </cell>
          <cell r="C42">
            <v>3078400</v>
          </cell>
          <cell r="O42">
            <v>12511544</v>
          </cell>
          <cell r="P42">
            <v>934000</v>
          </cell>
          <cell r="Q42">
            <v>1370000</v>
          </cell>
          <cell r="T42">
            <v>56539124</v>
          </cell>
        </row>
        <row r="43">
          <cell r="A43" t="str">
            <v>Sekretariat DPP KORPRI Aceh</v>
          </cell>
          <cell r="B43">
            <v>122250</v>
          </cell>
          <cell r="T43">
            <v>122250</v>
          </cell>
        </row>
        <row r="44">
          <cell r="A44" t="str">
            <v>Sekretariat DPRA</v>
          </cell>
          <cell r="B44">
            <v>59331550</v>
          </cell>
          <cell r="O44">
            <v>3503030</v>
          </cell>
          <cell r="P44">
            <v>42148000</v>
          </cell>
          <cell r="T44">
            <v>104982580</v>
          </cell>
        </row>
        <row r="45">
          <cell r="A45" t="str">
            <v>Sekretariat Majelis Adat Aceh</v>
          </cell>
          <cell r="B45">
            <v>533650</v>
          </cell>
          <cell r="C45">
            <v>258000</v>
          </cell>
          <cell r="K45">
            <v>17600000</v>
          </cell>
          <cell r="Q45">
            <v>1362100</v>
          </cell>
          <cell r="T45">
            <v>19753750</v>
          </cell>
        </row>
        <row r="46">
          <cell r="A46" t="str">
            <v>Sekretariat Majelis Pendidikan Daerah</v>
          </cell>
          <cell r="B46">
            <v>2813500</v>
          </cell>
          <cell r="C46">
            <v>60000</v>
          </cell>
          <cell r="Q46">
            <v>1680000</v>
          </cell>
          <cell r="T46">
            <v>4553500</v>
          </cell>
        </row>
        <row r="47">
          <cell r="A47" t="str">
            <v>Sekretariat Majelis Permusyawaratan Ulama</v>
          </cell>
          <cell r="B47">
            <v>659100</v>
          </cell>
          <cell r="T47">
            <v>659100</v>
          </cell>
        </row>
        <row r="48">
          <cell r="A48" t="str">
            <v>Grand Total</v>
          </cell>
          <cell r="B48">
            <v>1326786621</v>
          </cell>
          <cell r="C48">
            <v>12037900</v>
          </cell>
          <cell r="D48">
            <v>19378750</v>
          </cell>
          <cell r="E48">
            <v>556658771</v>
          </cell>
          <cell r="F48">
            <v>64740800</v>
          </cell>
          <cell r="G48">
            <v>1379178863</v>
          </cell>
          <cell r="H48">
            <v>26651524570</v>
          </cell>
          <cell r="I48">
            <v>1368000</v>
          </cell>
          <cell r="J48">
            <v>668984000</v>
          </cell>
          <cell r="K48">
            <v>453592400</v>
          </cell>
          <cell r="L48">
            <v>7326000</v>
          </cell>
          <cell r="M48">
            <v>1058116240</v>
          </cell>
          <cell r="N48">
            <v>1072492280</v>
          </cell>
          <cell r="O48">
            <v>19062115199.299999</v>
          </cell>
          <cell r="P48">
            <v>228821000</v>
          </cell>
          <cell r="Q48">
            <v>2250569968</v>
          </cell>
          <cell r="R48">
            <v>3083379192</v>
          </cell>
          <cell r="S48">
            <v>1338635590</v>
          </cell>
          <cell r="T48">
            <v>59235706144.300003</v>
          </cell>
        </row>
      </sheetData>
      <sheetData sheetId="1">
        <row r="4">
          <cell r="A4" t="str">
            <v>Sum of Nilai (RP)</v>
          </cell>
        </row>
        <row r="5">
          <cell r="A5" t="str">
            <v>Uraian</v>
          </cell>
          <cell r="B5" t="str">
            <v>Persediaan Alat Angkutan</v>
          </cell>
          <cell r="C5" t="str">
            <v>Persediaan Alat Bengkel dan Ukur</v>
          </cell>
          <cell r="D5" t="str">
            <v>Persediaan Alat Berat</v>
          </cell>
          <cell r="E5" t="str">
            <v>Persediaan Alat Kantor dan Rumah Tangga</v>
          </cell>
          <cell r="F5" t="str">
            <v>Persediaan Alat Kedokteran</v>
          </cell>
          <cell r="G5" t="str">
            <v>Persediaan Alat Laboratorium</v>
          </cell>
          <cell r="H5" t="str">
            <v>Persediaan Alat Studio dan Komunikasi</v>
          </cell>
          <cell r="I5" t="str">
            <v>Persediaan Alat-alat Pertanian dan Peternakan</v>
          </cell>
          <cell r="J5" t="str">
            <v>Persediaan Aset Lainnya</v>
          </cell>
          <cell r="K5" t="str">
            <v>Persediaan Bahan Makanan</v>
          </cell>
          <cell r="L5" t="str">
            <v>Persediaan Bangunan Air (Irigasi)</v>
          </cell>
          <cell r="M5" t="str">
            <v>Persediaan Bangunan Gedung</v>
          </cell>
          <cell r="N5" t="str">
            <v>Persediaan Barang Bercorak Kesenian/Kebudayaan</v>
          </cell>
          <cell r="O5" t="str">
            <v>Persediaan Bibit Tanaman</v>
          </cell>
          <cell r="P5" t="str">
            <v>Persediaan Buku dan Perpustakaan</v>
          </cell>
          <cell r="Q5" t="str">
            <v>Persediaan Instalasi</v>
          </cell>
          <cell r="R5" t="str">
            <v>Persediaan Jalan dan Jembatan</v>
          </cell>
          <cell r="S5" t="str">
            <v>Persediaan Obat-obatan</v>
          </cell>
          <cell r="T5" t="str">
            <v>Persediaan Tanah</v>
          </cell>
          <cell r="U5" t="str">
            <v>Grand Total</v>
          </cell>
        </row>
        <row r="6">
          <cell r="A6" t="str">
            <v>Badan Arsip dan Perpustakaan</v>
          </cell>
          <cell r="E6">
            <v>205184375</v>
          </cell>
          <cell r="M6">
            <v>2859815000</v>
          </cell>
          <cell r="P6">
            <v>6150943100</v>
          </cell>
          <cell r="U6">
            <v>9215942475</v>
          </cell>
        </row>
        <row r="7">
          <cell r="A7" t="str">
            <v>Badan Pembinaan Pendidikan Dayah</v>
          </cell>
          <cell r="D7">
            <v>134983000</v>
          </cell>
          <cell r="E7">
            <v>38810749000</v>
          </cell>
          <cell r="H7">
            <v>239595000</v>
          </cell>
          <cell r="M7">
            <v>111316631187</v>
          </cell>
          <cell r="N7">
            <v>1396517000</v>
          </cell>
          <cell r="P7">
            <v>25215758000</v>
          </cell>
          <cell r="U7">
            <v>177114233187</v>
          </cell>
        </row>
        <row r="8">
          <cell r="A8" t="str">
            <v>Badan Penanggulangan Bencana Alam Aceh</v>
          </cell>
          <cell r="E8">
            <v>927793000</v>
          </cell>
          <cell r="L8">
            <v>12798797000</v>
          </cell>
          <cell r="M8">
            <v>21169024879</v>
          </cell>
          <cell r="R8">
            <v>2833060000</v>
          </cell>
          <cell r="U8">
            <v>37728674879</v>
          </cell>
        </row>
        <row r="9">
          <cell r="A9" t="str">
            <v>Badan Pengendalian Dampak Lingkungan</v>
          </cell>
          <cell r="G9">
            <v>199500000</v>
          </cell>
          <cell r="M9">
            <v>4712807405</v>
          </cell>
          <cell r="O9">
            <v>3346476380</v>
          </cell>
          <cell r="U9">
            <v>8258783785</v>
          </cell>
        </row>
        <row r="10">
          <cell r="A10" t="str">
            <v>Badan Perencanaan Pembangunan Daerah</v>
          </cell>
          <cell r="C10">
            <v>105000000</v>
          </cell>
          <cell r="E10">
            <v>1973348025</v>
          </cell>
          <cell r="H10">
            <v>88011300</v>
          </cell>
          <cell r="J10">
            <v>119424000</v>
          </cell>
          <cell r="M10">
            <v>268767675</v>
          </cell>
          <cell r="U10">
            <v>2554551000</v>
          </cell>
        </row>
        <row r="11">
          <cell r="A11" t="str">
            <v>Dinas Bina Marga</v>
          </cell>
          <cell r="M11">
            <v>99764973147</v>
          </cell>
          <cell r="R11">
            <v>581003282833</v>
          </cell>
          <cell r="U11">
            <v>680768255980</v>
          </cell>
        </row>
        <row r="12">
          <cell r="A12" t="str">
            <v>Dinas Kebudayaan dan Pariwisata</v>
          </cell>
          <cell r="J12">
            <v>124000000</v>
          </cell>
          <cell r="M12">
            <v>12512202520</v>
          </cell>
          <cell r="P12">
            <v>200000000</v>
          </cell>
          <cell r="U12">
            <v>12836202520</v>
          </cell>
        </row>
        <row r="13">
          <cell r="A13" t="str">
            <v>Dinas Kesehatan</v>
          </cell>
          <cell r="B13">
            <v>340277000</v>
          </cell>
          <cell r="E13">
            <v>1525870680</v>
          </cell>
          <cell r="F13">
            <v>5646033973</v>
          </cell>
          <cell r="G13">
            <v>294415000</v>
          </cell>
          <cell r="H13">
            <v>99000000</v>
          </cell>
          <cell r="K13">
            <v>1355286000</v>
          </cell>
          <cell r="L13">
            <v>37242000</v>
          </cell>
          <cell r="M13">
            <v>3431867498</v>
          </cell>
          <cell r="Q13">
            <v>3663000000</v>
          </cell>
          <cell r="S13">
            <v>324222015</v>
          </cell>
          <cell r="U13">
            <v>16717214166</v>
          </cell>
        </row>
        <row r="14">
          <cell r="A14" t="str">
            <v>Dinas Keuangan Aceh</v>
          </cell>
          <cell r="D14">
            <v>5352094500</v>
          </cell>
          <cell r="U14">
            <v>5352094500</v>
          </cell>
        </row>
        <row r="15">
          <cell r="A15" t="str">
            <v>Dinas Pemuda dan Olahraga</v>
          </cell>
          <cell r="T15">
            <v>1767960000</v>
          </cell>
          <cell r="U15">
            <v>1767960000</v>
          </cell>
        </row>
        <row r="16">
          <cell r="A16" t="str">
            <v>Dinas Pendapatan dan Kekayaan Aceh</v>
          </cell>
          <cell r="T16">
            <v>104555431278</v>
          </cell>
          <cell r="U16">
            <v>104555431278</v>
          </cell>
        </row>
        <row r="17">
          <cell r="A17" t="str">
            <v>Dinas Pendidikan</v>
          </cell>
          <cell r="E17">
            <v>59597856194</v>
          </cell>
          <cell r="U17">
            <v>59597856194</v>
          </cell>
        </row>
        <row r="18">
          <cell r="A18" t="str">
            <v>Dinas Pengairan</v>
          </cell>
          <cell r="L18">
            <v>29172174000</v>
          </cell>
          <cell r="U18">
            <v>29172174000</v>
          </cell>
        </row>
        <row r="19">
          <cell r="A19" t="str">
            <v>Dinas Perindustrian dan Perdagangan</v>
          </cell>
          <cell r="E19">
            <v>40003984524</v>
          </cell>
          <cell r="U19">
            <v>40003984524</v>
          </cell>
        </row>
        <row r="20">
          <cell r="A20" t="str">
            <v>Dinas Pertanian Tanaman Pangan</v>
          </cell>
          <cell r="I20">
            <v>646329000</v>
          </cell>
          <cell r="L20">
            <v>3617580407</v>
          </cell>
          <cell r="U20">
            <v>4263909407</v>
          </cell>
        </row>
        <row r="21">
          <cell r="A21" t="str">
            <v>Dinas Sosial</v>
          </cell>
          <cell r="E21">
            <v>37219351730</v>
          </cell>
          <cell r="U21">
            <v>37219351730</v>
          </cell>
        </row>
        <row r="22">
          <cell r="A22" t="str">
            <v>Dinas Tenaga Kerja dan Mobilitas Penduduk</v>
          </cell>
          <cell r="L22">
            <v>1216337000</v>
          </cell>
          <cell r="M22">
            <v>27616479129</v>
          </cell>
          <cell r="R22">
            <v>6175435573</v>
          </cell>
          <cell r="U22">
            <v>35008251702</v>
          </cell>
        </row>
        <row r="23">
          <cell r="A23" t="str">
            <v>Grand Total</v>
          </cell>
          <cell r="B23">
            <v>340277000</v>
          </cell>
          <cell r="C23">
            <v>105000000</v>
          </cell>
          <cell r="D23">
            <v>5487077500</v>
          </cell>
          <cell r="E23">
            <v>180264137528</v>
          </cell>
          <cell r="F23">
            <v>5646033973</v>
          </cell>
          <cell r="G23">
            <v>493915000</v>
          </cell>
          <cell r="H23">
            <v>426606300</v>
          </cell>
          <cell r="I23">
            <v>646329000</v>
          </cell>
          <cell r="J23">
            <v>243424000</v>
          </cell>
          <cell r="K23">
            <v>1355286000</v>
          </cell>
          <cell r="L23">
            <v>46842130407</v>
          </cell>
          <cell r="M23">
            <v>283652568440</v>
          </cell>
          <cell r="N23">
            <v>1396517000</v>
          </cell>
          <cell r="O23">
            <v>3346476380</v>
          </cell>
          <cell r="P23">
            <v>31566701100</v>
          </cell>
          <cell r="Q23">
            <v>3663000000</v>
          </cell>
          <cell r="R23">
            <v>590011778406</v>
          </cell>
          <cell r="S23">
            <v>324222015</v>
          </cell>
          <cell r="T23">
            <v>106323391278</v>
          </cell>
          <cell r="U23">
            <v>1262134871327</v>
          </cell>
        </row>
      </sheetData>
      <sheetData sheetId="2"/>
      <sheetData sheetId="3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liran Kas"/>
      <sheetName val="LRA"/>
      <sheetName val="Silpa"/>
      <sheetName val="UUDP 05"/>
      <sheetName val="Rekap Pdptn"/>
      <sheetName val="Pdptn"/>
      <sheetName val="Rekap Belanja"/>
      <sheetName val="Rekap Publik"/>
      <sheetName val="Publik"/>
      <sheetName val="Rekap Aprtr"/>
      <sheetName val="Aparatur"/>
      <sheetName val="Bant _ Tdk Trsangka"/>
      <sheetName val="Pembiayaan"/>
      <sheetName val="Gaji DPRD"/>
      <sheetName val="Bupati"/>
      <sheetName val="Setda"/>
      <sheetName val="Sekretaris"/>
      <sheetName val="Ast I"/>
      <sheetName val="Ast II"/>
      <sheetName val="KPUD"/>
      <sheetName val="Pemerintahan"/>
      <sheetName val="Hukum"/>
      <sheetName val="Ekbang"/>
      <sheetName val="PMD"/>
      <sheetName val="Kepegawaian"/>
      <sheetName val="Keuangan"/>
      <sheetName val="Umum"/>
      <sheetName val="Setwan"/>
      <sheetName val="Dispenda"/>
      <sheetName val="Bappeda"/>
      <sheetName val="Bawasda"/>
      <sheetName val="Kesbang"/>
      <sheetName val="Pertanian"/>
      <sheetName val="Tambang"/>
      <sheetName val="Hutan"/>
      <sheetName val="Perindag"/>
      <sheetName val="Kesehatan"/>
      <sheetName val="Dikbudpar"/>
      <sheetName val="PU"/>
      <sheetName val="Capil"/>
      <sheetName val="Lasusua"/>
      <sheetName val="Pakue"/>
      <sheetName val="B Putih"/>
      <sheetName val="R Angin"/>
      <sheetName val="Ngapa"/>
      <sheetName val="Kodeoh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/>
      <sheetData sheetId="7" refreshError="1"/>
      <sheetData sheetId="8"/>
      <sheetData sheetId="9" refreshError="1"/>
      <sheetData sheetId="10"/>
      <sheetData sheetId="11"/>
      <sheetData sheetId="12"/>
      <sheetData sheetId="13" refreshError="1"/>
      <sheetData sheetId="14"/>
      <sheetData sheetId="15"/>
      <sheetData sheetId="16" refreshError="1"/>
      <sheetData sheetId="17" refreshError="1"/>
      <sheetData sheetId="18" refreshError="1"/>
      <sheetData sheetId="19" refreshError="1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 refreshError="1"/>
      <sheetData sheetId="44"/>
      <sheetData sheetId="45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liran Kas"/>
      <sheetName val="LRA"/>
      <sheetName val="Silpa"/>
      <sheetName val="UUDP 05"/>
      <sheetName val="Rekap Pdptn"/>
      <sheetName val="Pdptn"/>
      <sheetName val="Rekap Belanja"/>
      <sheetName val="Rekap Publik"/>
      <sheetName val="Publik"/>
      <sheetName val="Rekap Aprtr"/>
      <sheetName val="Aparatur"/>
      <sheetName val="Bant _ Tdk Trsangka"/>
      <sheetName val="Pembiayaan"/>
      <sheetName val="Gaji DPRD"/>
      <sheetName val="Bupati"/>
      <sheetName val="Setda"/>
      <sheetName val="Sekretaris"/>
      <sheetName val="Ast I"/>
      <sheetName val="Ast II"/>
      <sheetName val="KPUD"/>
      <sheetName val="Pemerintahan"/>
      <sheetName val="Hukum"/>
      <sheetName val="Ekbang"/>
      <sheetName val="PMD"/>
      <sheetName val="Kepegawaian"/>
      <sheetName val="Keuangan"/>
      <sheetName val="Umum"/>
      <sheetName val="Setwan"/>
      <sheetName val="Dispenda"/>
      <sheetName val="Bappeda"/>
      <sheetName val="Bawasda"/>
      <sheetName val="Kesbang"/>
      <sheetName val="Pertanian"/>
      <sheetName val="Tambang"/>
      <sheetName val="Hutan"/>
      <sheetName val="Perindag"/>
      <sheetName val="Kesehatan"/>
      <sheetName val="Dikbudpar"/>
      <sheetName val="PU"/>
      <sheetName val="Capil"/>
      <sheetName val="Lasusua"/>
      <sheetName val="Pakue"/>
      <sheetName val="B Putih"/>
      <sheetName val="R Angin"/>
      <sheetName val="Ngapa"/>
      <sheetName val="Kodeoh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/>
      <sheetData sheetId="7" refreshError="1"/>
      <sheetData sheetId="8"/>
      <sheetData sheetId="9" refreshError="1"/>
      <sheetData sheetId="10"/>
      <sheetData sheetId="11"/>
      <sheetData sheetId="12"/>
      <sheetData sheetId="13" refreshError="1"/>
      <sheetData sheetId="14"/>
      <sheetData sheetId="15"/>
      <sheetData sheetId="16" refreshError="1"/>
      <sheetData sheetId="17" refreshError="1"/>
      <sheetData sheetId="18" refreshError="1"/>
      <sheetData sheetId="19" refreshError="1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 refreshError="1"/>
      <sheetData sheetId="44"/>
      <sheetData sheetId="4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UPATI"/>
      <sheetName val="WABUP"/>
      <sheetName val="DPRD"/>
      <sheetName val="SEKRETARIAT DAERAH"/>
      <sheetName val="SEKDA"/>
      <sheetName val="ASS. 1"/>
      <sheetName val="ASS. 2"/>
      <sheetName val="UMUM"/>
      <sheetName val="KEUANGAN"/>
      <sheetName val="KEPEGAWAIAN"/>
      <sheetName val="HUKUM"/>
      <sheetName val="PERTANIAN"/>
      <sheetName val="PERINDAG"/>
      <sheetName val="RT. ANGIN"/>
      <sheetName val="LASUSUA"/>
      <sheetName val="KODEOHA "/>
      <sheetName val="NGAPA"/>
      <sheetName val="PAKUE"/>
      <sheetName val="BT. PUTIH"/>
      <sheetName val="SETWAN"/>
      <sheetName val="KPUD kurang 66 jt"/>
      <sheetName val="PERTAMBANGAN"/>
      <sheetName val="PU "/>
      <sheetName val="KEHUTANAN"/>
      <sheetName val="KESEHATAN"/>
      <sheetName val="Aliran Kas"/>
      <sheetName val="LRA"/>
      <sheetName val="Silpa"/>
      <sheetName val="Rekap Pdptn"/>
      <sheetName val="Pdptn"/>
      <sheetName val="Rekap Belanja"/>
      <sheetName val="Rekap Publik"/>
      <sheetName val="Publik"/>
      <sheetName val="Rekap Aprtr"/>
      <sheetName val="Aparatur"/>
      <sheetName val="Bant &amp; Tdk Trsangka"/>
      <sheetName val="Pembiayaan"/>
      <sheetName val="DISPENDA"/>
      <sheetName val="DIKBUDPAR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8"/>
  <sheetViews>
    <sheetView view="pageBreakPreview" zoomScaleSheetLayoutView="100" workbookViewId="0">
      <selection activeCell="H19" sqref="H19"/>
    </sheetView>
  </sheetViews>
  <sheetFormatPr defaultRowHeight="12.75" x14ac:dyDescent="0.25"/>
  <cols>
    <col min="1" max="1" width="4.5703125" style="55" customWidth="1"/>
    <col min="2" max="2" width="39.28515625" style="55" customWidth="1"/>
    <col min="3" max="4" width="24.28515625" style="55" bestFit="1" customWidth="1"/>
    <col min="5" max="5" width="11.42578125" style="55" customWidth="1"/>
    <col min="6" max="6" width="10.28515625" style="55" bestFit="1" customWidth="1"/>
    <col min="7" max="7" width="9.140625" style="55"/>
    <col min="8" max="8" width="14.85546875" style="55" bestFit="1" customWidth="1"/>
    <col min="9" max="9" width="16" style="55" bestFit="1" customWidth="1"/>
    <col min="10" max="16384" width="9.140625" style="55"/>
  </cols>
  <sheetData>
    <row r="1" spans="1:9" ht="15" x14ac:dyDescent="0.3">
      <c r="E1" s="722" t="s">
        <v>829</v>
      </c>
      <c r="F1" s="722"/>
    </row>
    <row r="2" spans="1:9" x14ac:dyDescent="0.25">
      <c r="E2" s="56"/>
      <c r="F2" s="56"/>
    </row>
    <row r="3" spans="1:9" ht="18.75" customHeight="1" x14ac:dyDescent="0.25">
      <c r="A3" s="604" t="s">
        <v>934</v>
      </c>
      <c r="B3" s="604"/>
      <c r="C3" s="604"/>
      <c r="D3" s="604"/>
      <c r="E3" s="604"/>
      <c r="F3" s="604"/>
    </row>
    <row r="4" spans="1:9" ht="18.75" customHeight="1" x14ac:dyDescent="0.25">
      <c r="A4" s="604" t="s">
        <v>943</v>
      </c>
      <c r="B4" s="604"/>
      <c r="C4" s="604"/>
      <c r="D4" s="604"/>
      <c r="E4" s="604"/>
      <c r="F4" s="604"/>
    </row>
    <row r="5" spans="1:9" ht="24.75" customHeight="1" x14ac:dyDescent="0.25"/>
    <row r="6" spans="1:9" ht="15" x14ac:dyDescent="0.25">
      <c r="A6" s="605" t="s">
        <v>79</v>
      </c>
      <c r="B6" s="605" t="s">
        <v>830</v>
      </c>
      <c r="C6" s="605" t="s">
        <v>933</v>
      </c>
      <c r="D6" s="605" t="s">
        <v>831</v>
      </c>
      <c r="E6" s="605"/>
      <c r="F6" s="605"/>
    </row>
    <row r="7" spans="1:9" ht="30" x14ac:dyDescent="0.25">
      <c r="A7" s="605"/>
      <c r="B7" s="605"/>
      <c r="C7" s="605"/>
      <c r="D7" s="462" t="s">
        <v>832</v>
      </c>
      <c r="E7" s="462" t="s">
        <v>833</v>
      </c>
      <c r="F7" s="462" t="s">
        <v>834</v>
      </c>
    </row>
    <row r="8" spans="1:9" ht="34.5" customHeight="1" x14ac:dyDescent="0.25">
      <c r="A8" s="469">
        <v>1</v>
      </c>
      <c r="B8" s="466" t="s">
        <v>835</v>
      </c>
      <c r="C8" s="463">
        <v>71669651002</v>
      </c>
      <c r="D8" s="63">
        <v>0</v>
      </c>
      <c r="E8" s="463">
        <f>+D8/C8*100</f>
        <v>0</v>
      </c>
      <c r="F8" s="463">
        <f t="shared" ref="F8:F18" si="0">+D8/$D$19*100</f>
        <v>0</v>
      </c>
    </row>
    <row r="9" spans="1:9" ht="27" customHeight="1" x14ac:dyDescent="0.25">
      <c r="A9" s="470">
        <v>2</v>
      </c>
      <c r="B9" s="467" t="s">
        <v>836</v>
      </c>
      <c r="C9" s="464">
        <v>48630784298</v>
      </c>
      <c r="D9" s="66">
        <v>9443570290.5</v>
      </c>
      <c r="E9" s="464">
        <f>+D9/C9*100</f>
        <v>19.418914226494138</v>
      </c>
      <c r="F9" s="464">
        <f t="shared" si="0"/>
        <v>1.5203818068941186</v>
      </c>
    </row>
    <row r="10" spans="1:9" ht="27" customHeight="1" x14ac:dyDescent="0.25">
      <c r="A10" s="470">
        <v>3</v>
      </c>
      <c r="B10" s="467" t="s">
        <v>837</v>
      </c>
      <c r="C10" s="464">
        <v>8550000000</v>
      </c>
      <c r="D10" s="66">
        <v>69995324241.75</v>
      </c>
      <c r="E10" s="464">
        <f>+D10/C10*100</f>
        <v>818.65876306140353</v>
      </c>
      <c r="F10" s="464">
        <f t="shared" si="0"/>
        <v>11.26900253518175</v>
      </c>
    </row>
    <row r="11" spans="1:9" ht="36" customHeight="1" x14ac:dyDescent="0.25">
      <c r="A11" s="470">
        <v>4</v>
      </c>
      <c r="B11" s="467" t="s">
        <v>838</v>
      </c>
      <c r="C11" s="464">
        <v>10000000000</v>
      </c>
      <c r="D11" s="66">
        <v>1013894086.42</v>
      </c>
      <c r="E11" s="464">
        <f>+D11/C11*100</f>
        <v>10.1389408642</v>
      </c>
      <c r="F11" s="464">
        <f t="shared" si="0"/>
        <v>0.16323340386010771</v>
      </c>
    </row>
    <row r="12" spans="1:9" ht="27" customHeight="1" x14ac:dyDescent="0.25">
      <c r="A12" s="470">
        <v>5</v>
      </c>
      <c r="B12" s="467" t="s">
        <v>839</v>
      </c>
      <c r="C12" s="464">
        <v>25575000000</v>
      </c>
      <c r="D12" s="66">
        <v>28860482958</v>
      </c>
      <c r="E12" s="464">
        <f>+D12/C12*100</f>
        <v>112.84646317888563</v>
      </c>
      <c r="F12" s="464">
        <f t="shared" si="0"/>
        <v>4.6464368747974598</v>
      </c>
    </row>
    <row r="13" spans="1:9" ht="25.5" customHeight="1" x14ac:dyDescent="0.25">
      <c r="A13" s="470">
        <v>6</v>
      </c>
      <c r="B13" s="467" t="s">
        <v>944</v>
      </c>
      <c r="C13" s="464">
        <v>0</v>
      </c>
      <c r="D13" s="66">
        <v>15922241082.780001</v>
      </c>
      <c r="E13" s="464">
        <v>0</v>
      </c>
      <c r="F13" s="464">
        <f t="shared" si="0"/>
        <v>2.5634251583422176</v>
      </c>
      <c r="H13" s="227"/>
      <c r="I13" s="228"/>
    </row>
    <row r="14" spans="1:9" ht="26.25" customHeight="1" x14ac:dyDescent="0.25">
      <c r="A14" s="470">
        <v>7</v>
      </c>
      <c r="B14" s="467" t="s">
        <v>840</v>
      </c>
      <c r="C14" s="464">
        <v>170862000</v>
      </c>
      <c r="D14" s="66">
        <v>92554333.159999996</v>
      </c>
      <c r="E14" s="464">
        <f t="shared" ref="E14:E16" si="1">+D14/C14*100</f>
        <v>54.169056408095415</v>
      </c>
      <c r="F14" s="464">
        <f t="shared" si="0"/>
        <v>1.4900924116299511E-2</v>
      </c>
    </row>
    <row r="15" spans="1:9" ht="24" customHeight="1" x14ac:dyDescent="0.25">
      <c r="A15" s="470">
        <v>8</v>
      </c>
      <c r="B15" s="467" t="s">
        <v>945</v>
      </c>
      <c r="C15" s="464">
        <v>10097550000</v>
      </c>
      <c r="D15" s="66">
        <v>6822423845.0600004</v>
      </c>
      <c r="E15" s="464">
        <f t="shared" si="1"/>
        <v>67.565140504973982</v>
      </c>
      <c r="F15" s="464">
        <f t="shared" si="0"/>
        <v>1.0983863913613809</v>
      </c>
    </row>
    <row r="16" spans="1:9" ht="27" customHeight="1" x14ac:dyDescent="0.25">
      <c r="A16" s="470">
        <v>9</v>
      </c>
      <c r="B16" s="467" t="s">
        <v>841</v>
      </c>
      <c r="C16" s="464">
        <v>32604000000</v>
      </c>
      <c r="D16" s="66">
        <v>35780632814.110001</v>
      </c>
      <c r="E16" s="464">
        <f t="shared" si="1"/>
        <v>109.74307696635381</v>
      </c>
      <c r="F16" s="464">
        <f t="shared" si="0"/>
        <v>5.7605568123378976</v>
      </c>
    </row>
    <row r="17" spans="1:9" ht="27" customHeight="1" x14ac:dyDescent="0.25">
      <c r="A17" s="470">
        <v>10</v>
      </c>
      <c r="B17" s="467" t="s">
        <v>842</v>
      </c>
      <c r="C17" s="464">
        <v>417309671000</v>
      </c>
      <c r="D17" s="66">
        <v>425014343573.33002</v>
      </c>
      <c r="E17" s="464">
        <f>+D17/C17*100</f>
        <v>101.84627223109095</v>
      </c>
      <c r="F17" s="464">
        <f t="shared" si="0"/>
        <v>68.425823683229481</v>
      </c>
    </row>
    <row r="18" spans="1:9" ht="34.5" customHeight="1" x14ac:dyDescent="0.25">
      <c r="A18" s="470">
        <v>11</v>
      </c>
      <c r="B18" s="468" t="s">
        <v>843</v>
      </c>
      <c r="C18" s="465">
        <v>0</v>
      </c>
      <c r="D18" s="69">
        <v>28186030644.599998</v>
      </c>
      <c r="E18" s="465">
        <v>0</v>
      </c>
      <c r="F18" s="465">
        <f t="shared" si="0"/>
        <v>4.5378524098792958</v>
      </c>
    </row>
    <row r="19" spans="1:9" ht="27" customHeight="1" x14ac:dyDescent="0.25">
      <c r="A19" s="603" t="s">
        <v>844</v>
      </c>
      <c r="B19" s="603"/>
      <c r="C19" s="59">
        <f>SUM(C8:C18)</f>
        <v>624607518300</v>
      </c>
      <c r="D19" s="59">
        <f>SUM(D8:D18)</f>
        <v>621131497869.70996</v>
      </c>
      <c r="E19" s="59">
        <f>+D19/C19*100</f>
        <v>99.443487257445966</v>
      </c>
      <c r="F19" s="59">
        <f>SUM(F8:F18)</f>
        <v>100</v>
      </c>
      <c r="I19" s="204"/>
    </row>
    <row r="21" spans="1:9" x14ac:dyDescent="0.25">
      <c r="D21" s="213"/>
    </row>
    <row r="22" spans="1:9" x14ac:dyDescent="0.25">
      <c r="D22" s="213"/>
    </row>
    <row r="23" spans="1:9" x14ac:dyDescent="0.25">
      <c r="C23" s="213"/>
      <c r="D23" s="213"/>
    </row>
    <row r="24" spans="1:9" x14ac:dyDescent="0.25">
      <c r="D24" s="204"/>
    </row>
    <row r="28" spans="1:9" x14ac:dyDescent="0.25">
      <c r="D28" s="233"/>
    </row>
  </sheetData>
  <mergeCells count="8">
    <mergeCell ref="A19:B19"/>
    <mergeCell ref="E1:F1"/>
    <mergeCell ref="A3:F3"/>
    <mergeCell ref="A6:A7"/>
    <mergeCell ref="B6:B7"/>
    <mergeCell ref="C6:C7"/>
    <mergeCell ref="D6:F6"/>
    <mergeCell ref="A4:F4"/>
  </mergeCells>
  <pageMargins left="0.70866141732283505" right="0.70866141732283505" top="0.74803149606299202" bottom="0.74803149606299202" header="0.31496062992126" footer="0.31496062992126"/>
  <pageSetup paperSize="9" scale="76" firstPageNumber="177" orientation="portrait" useFirstPageNumber="1" r:id="rId1"/>
  <rowBreaks count="1" manualBreakCount="1">
    <brk id="7" max="5" man="1"/>
  </row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8"/>
  <sheetViews>
    <sheetView view="pageBreakPreview" zoomScale="110" zoomScaleNormal="115" zoomScaleSheetLayoutView="110" zoomScalePageLayoutView="150" workbookViewId="0">
      <pane xSplit="2" ySplit="8" topLeftCell="D39" activePane="bottomRight" state="frozen"/>
      <selection activeCell="A2" sqref="A2:G2"/>
      <selection pane="topRight" activeCell="A2" sqref="A2:G2"/>
      <selection pane="bottomLeft" activeCell="A2" sqref="A2:G2"/>
      <selection pane="bottomRight" activeCell="G17" sqref="G17"/>
    </sheetView>
  </sheetViews>
  <sheetFormatPr defaultColWidth="8.85546875" defaultRowHeight="12.75" x14ac:dyDescent="0.25"/>
  <cols>
    <col min="1" max="1" width="4.140625" style="126" customWidth="1"/>
    <col min="2" max="2" width="37.7109375" style="126" customWidth="1"/>
    <col min="3" max="3" width="19.5703125" style="126" bestFit="1" customWidth="1"/>
    <col min="4" max="4" width="17.7109375" style="126" bestFit="1" customWidth="1"/>
    <col min="5" max="5" width="18.85546875" style="126" customWidth="1"/>
    <col min="6" max="8" width="17.7109375" style="126" bestFit="1" customWidth="1"/>
    <col min="9" max="9" width="16.5703125" style="126" bestFit="1" customWidth="1"/>
    <col min="10" max="10" width="19.5703125" style="126" bestFit="1" customWidth="1"/>
    <col min="11" max="11" width="20.28515625" style="126" customWidth="1"/>
    <col min="12" max="12" width="21.140625" style="126" customWidth="1"/>
    <col min="13" max="13" width="19.5703125" style="126" bestFit="1" customWidth="1"/>
    <col min="14" max="14" width="8.85546875" style="126"/>
    <col min="15" max="15" width="12.5703125" style="126" bestFit="1" customWidth="1"/>
    <col min="16" max="16" width="10.5703125" style="126" bestFit="1" customWidth="1"/>
    <col min="17" max="256" width="8.85546875" style="126"/>
    <col min="257" max="257" width="4.140625" style="126" customWidth="1"/>
    <col min="258" max="258" width="50" style="126" customWidth="1"/>
    <col min="259" max="259" width="16.85546875" style="126" bestFit="1" customWidth="1"/>
    <col min="260" max="265" width="16" style="126" customWidth="1"/>
    <col min="266" max="266" width="16.85546875" style="126" bestFit="1" customWidth="1"/>
    <col min="267" max="267" width="15.28515625" style="126" bestFit="1" customWidth="1"/>
    <col min="268" max="268" width="20" style="126" customWidth="1"/>
    <col min="269" max="269" width="18.42578125" style="126" customWidth="1"/>
    <col min="270" max="270" width="8.85546875" style="126"/>
    <col min="271" max="271" width="12.5703125" style="126" bestFit="1" customWidth="1"/>
    <col min="272" max="272" width="10.5703125" style="126" bestFit="1" customWidth="1"/>
    <col min="273" max="512" width="8.85546875" style="126"/>
    <col min="513" max="513" width="4.140625" style="126" customWidth="1"/>
    <col min="514" max="514" width="50" style="126" customWidth="1"/>
    <col min="515" max="515" width="16.85546875" style="126" bestFit="1" customWidth="1"/>
    <col min="516" max="521" width="16" style="126" customWidth="1"/>
    <col min="522" max="522" width="16.85546875" style="126" bestFit="1" customWidth="1"/>
    <col min="523" max="523" width="15.28515625" style="126" bestFit="1" customWidth="1"/>
    <col min="524" max="524" width="20" style="126" customWidth="1"/>
    <col min="525" max="525" width="18.42578125" style="126" customWidth="1"/>
    <col min="526" max="526" width="8.85546875" style="126"/>
    <col min="527" max="527" width="12.5703125" style="126" bestFit="1" customWidth="1"/>
    <col min="528" max="528" width="10.5703125" style="126" bestFit="1" customWidth="1"/>
    <col min="529" max="768" width="8.85546875" style="126"/>
    <col min="769" max="769" width="4.140625" style="126" customWidth="1"/>
    <col min="770" max="770" width="50" style="126" customWidth="1"/>
    <col min="771" max="771" width="16.85546875" style="126" bestFit="1" customWidth="1"/>
    <col min="772" max="777" width="16" style="126" customWidth="1"/>
    <col min="778" max="778" width="16.85546875" style="126" bestFit="1" customWidth="1"/>
    <col min="779" max="779" width="15.28515625" style="126" bestFit="1" customWidth="1"/>
    <col min="780" max="780" width="20" style="126" customWidth="1"/>
    <col min="781" max="781" width="18.42578125" style="126" customWidth="1"/>
    <col min="782" max="782" width="8.85546875" style="126"/>
    <col min="783" max="783" width="12.5703125" style="126" bestFit="1" customWidth="1"/>
    <col min="784" max="784" width="10.5703125" style="126" bestFit="1" customWidth="1"/>
    <col min="785" max="1024" width="8.85546875" style="126"/>
    <col min="1025" max="1025" width="4.140625" style="126" customWidth="1"/>
    <col min="1026" max="1026" width="50" style="126" customWidth="1"/>
    <col min="1027" max="1027" width="16.85546875" style="126" bestFit="1" customWidth="1"/>
    <col min="1028" max="1033" width="16" style="126" customWidth="1"/>
    <col min="1034" max="1034" width="16.85546875" style="126" bestFit="1" customWidth="1"/>
    <col min="1035" max="1035" width="15.28515625" style="126" bestFit="1" customWidth="1"/>
    <col min="1036" max="1036" width="20" style="126" customWidth="1"/>
    <col min="1037" max="1037" width="18.42578125" style="126" customWidth="1"/>
    <col min="1038" max="1038" width="8.85546875" style="126"/>
    <col min="1039" max="1039" width="12.5703125" style="126" bestFit="1" customWidth="1"/>
    <col min="1040" max="1040" width="10.5703125" style="126" bestFit="1" customWidth="1"/>
    <col min="1041" max="1280" width="8.85546875" style="126"/>
    <col min="1281" max="1281" width="4.140625" style="126" customWidth="1"/>
    <col min="1282" max="1282" width="50" style="126" customWidth="1"/>
    <col min="1283" max="1283" width="16.85546875" style="126" bestFit="1" customWidth="1"/>
    <col min="1284" max="1289" width="16" style="126" customWidth="1"/>
    <col min="1290" max="1290" width="16.85546875" style="126" bestFit="1" customWidth="1"/>
    <col min="1291" max="1291" width="15.28515625" style="126" bestFit="1" customWidth="1"/>
    <col min="1292" max="1292" width="20" style="126" customWidth="1"/>
    <col min="1293" max="1293" width="18.42578125" style="126" customWidth="1"/>
    <col min="1294" max="1294" width="8.85546875" style="126"/>
    <col min="1295" max="1295" width="12.5703125" style="126" bestFit="1" customWidth="1"/>
    <col min="1296" max="1296" width="10.5703125" style="126" bestFit="1" customWidth="1"/>
    <col min="1297" max="1536" width="8.85546875" style="126"/>
    <col min="1537" max="1537" width="4.140625" style="126" customWidth="1"/>
    <col min="1538" max="1538" width="50" style="126" customWidth="1"/>
    <col min="1539" max="1539" width="16.85546875" style="126" bestFit="1" customWidth="1"/>
    <col min="1540" max="1545" width="16" style="126" customWidth="1"/>
    <col min="1546" max="1546" width="16.85546875" style="126" bestFit="1" customWidth="1"/>
    <col min="1547" max="1547" width="15.28515625" style="126" bestFit="1" customWidth="1"/>
    <col min="1548" max="1548" width="20" style="126" customWidth="1"/>
    <col min="1549" max="1549" width="18.42578125" style="126" customWidth="1"/>
    <col min="1550" max="1550" width="8.85546875" style="126"/>
    <col min="1551" max="1551" width="12.5703125" style="126" bestFit="1" customWidth="1"/>
    <col min="1552" max="1552" width="10.5703125" style="126" bestFit="1" customWidth="1"/>
    <col min="1553" max="1792" width="8.85546875" style="126"/>
    <col min="1793" max="1793" width="4.140625" style="126" customWidth="1"/>
    <col min="1794" max="1794" width="50" style="126" customWidth="1"/>
    <col min="1795" max="1795" width="16.85546875" style="126" bestFit="1" customWidth="1"/>
    <col min="1796" max="1801" width="16" style="126" customWidth="1"/>
    <col min="1802" max="1802" width="16.85546875" style="126" bestFit="1" customWidth="1"/>
    <col min="1803" max="1803" width="15.28515625" style="126" bestFit="1" customWidth="1"/>
    <col min="1804" max="1804" width="20" style="126" customWidth="1"/>
    <col min="1805" max="1805" width="18.42578125" style="126" customWidth="1"/>
    <col min="1806" max="1806" width="8.85546875" style="126"/>
    <col min="1807" max="1807" width="12.5703125" style="126" bestFit="1" customWidth="1"/>
    <col min="1808" max="1808" width="10.5703125" style="126" bestFit="1" customWidth="1"/>
    <col min="1809" max="2048" width="8.85546875" style="126"/>
    <col min="2049" max="2049" width="4.140625" style="126" customWidth="1"/>
    <col min="2050" max="2050" width="50" style="126" customWidth="1"/>
    <col min="2051" max="2051" width="16.85546875" style="126" bestFit="1" customWidth="1"/>
    <col min="2052" max="2057" width="16" style="126" customWidth="1"/>
    <col min="2058" max="2058" width="16.85546875" style="126" bestFit="1" customWidth="1"/>
    <col min="2059" max="2059" width="15.28515625" style="126" bestFit="1" customWidth="1"/>
    <col min="2060" max="2060" width="20" style="126" customWidth="1"/>
    <col min="2061" max="2061" width="18.42578125" style="126" customWidth="1"/>
    <col min="2062" max="2062" width="8.85546875" style="126"/>
    <col min="2063" max="2063" width="12.5703125" style="126" bestFit="1" customWidth="1"/>
    <col min="2064" max="2064" width="10.5703125" style="126" bestFit="1" customWidth="1"/>
    <col min="2065" max="2304" width="8.85546875" style="126"/>
    <col min="2305" max="2305" width="4.140625" style="126" customWidth="1"/>
    <col min="2306" max="2306" width="50" style="126" customWidth="1"/>
    <col min="2307" max="2307" width="16.85546875" style="126" bestFit="1" customWidth="1"/>
    <col min="2308" max="2313" width="16" style="126" customWidth="1"/>
    <col min="2314" max="2314" width="16.85546875" style="126" bestFit="1" customWidth="1"/>
    <col min="2315" max="2315" width="15.28515625" style="126" bestFit="1" customWidth="1"/>
    <col min="2316" max="2316" width="20" style="126" customWidth="1"/>
    <col min="2317" max="2317" width="18.42578125" style="126" customWidth="1"/>
    <col min="2318" max="2318" width="8.85546875" style="126"/>
    <col min="2319" max="2319" width="12.5703125" style="126" bestFit="1" customWidth="1"/>
    <col min="2320" max="2320" width="10.5703125" style="126" bestFit="1" customWidth="1"/>
    <col min="2321" max="2560" width="8.85546875" style="126"/>
    <col min="2561" max="2561" width="4.140625" style="126" customWidth="1"/>
    <col min="2562" max="2562" width="50" style="126" customWidth="1"/>
    <col min="2563" max="2563" width="16.85546875" style="126" bestFit="1" customWidth="1"/>
    <col min="2564" max="2569" width="16" style="126" customWidth="1"/>
    <col min="2570" max="2570" width="16.85546875" style="126" bestFit="1" customWidth="1"/>
    <col min="2571" max="2571" width="15.28515625" style="126" bestFit="1" customWidth="1"/>
    <col min="2572" max="2572" width="20" style="126" customWidth="1"/>
    <col min="2573" max="2573" width="18.42578125" style="126" customWidth="1"/>
    <col min="2574" max="2574" width="8.85546875" style="126"/>
    <col min="2575" max="2575" width="12.5703125" style="126" bestFit="1" customWidth="1"/>
    <col min="2576" max="2576" width="10.5703125" style="126" bestFit="1" customWidth="1"/>
    <col min="2577" max="2816" width="8.85546875" style="126"/>
    <col min="2817" max="2817" width="4.140625" style="126" customWidth="1"/>
    <col min="2818" max="2818" width="50" style="126" customWidth="1"/>
    <col min="2819" max="2819" width="16.85546875" style="126" bestFit="1" customWidth="1"/>
    <col min="2820" max="2825" width="16" style="126" customWidth="1"/>
    <col min="2826" max="2826" width="16.85546875" style="126" bestFit="1" customWidth="1"/>
    <col min="2827" max="2827" width="15.28515625" style="126" bestFit="1" customWidth="1"/>
    <col min="2828" max="2828" width="20" style="126" customWidth="1"/>
    <col min="2829" max="2829" width="18.42578125" style="126" customWidth="1"/>
    <col min="2830" max="2830" width="8.85546875" style="126"/>
    <col min="2831" max="2831" width="12.5703125" style="126" bestFit="1" customWidth="1"/>
    <col min="2832" max="2832" width="10.5703125" style="126" bestFit="1" customWidth="1"/>
    <col min="2833" max="3072" width="8.85546875" style="126"/>
    <col min="3073" max="3073" width="4.140625" style="126" customWidth="1"/>
    <col min="3074" max="3074" width="50" style="126" customWidth="1"/>
    <col min="3075" max="3075" width="16.85546875" style="126" bestFit="1" customWidth="1"/>
    <col min="3076" max="3081" width="16" style="126" customWidth="1"/>
    <col min="3082" max="3082" width="16.85546875" style="126" bestFit="1" customWidth="1"/>
    <col min="3083" max="3083" width="15.28515625" style="126" bestFit="1" customWidth="1"/>
    <col min="3084" max="3084" width="20" style="126" customWidth="1"/>
    <col min="3085" max="3085" width="18.42578125" style="126" customWidth="1"/>
    <col min="3086" max="3086" width="8.85546875" style="126"/>
    <col min="3087" max="3087" width="12.5703125" style="126" bestFit="1" customWidth="1"/>
    <col min="3088" max="3088" width="10.5703125" style="126" bestFit="1" customWidth="1"/>
    <col min="3089" max="3328" width="8.85546875" style="126"/>
    <col min="3329" max="3329" width="4.140625" style="126" customWidth="1"/>
    <col min="3330" max="3330" width="50" style="126" customWidth="1"/>
    <col min="3331" max="3331" width="16.85546875" style="126" bestFit="1" customWidth="1"/>
    <col min="3332" max="3337" width="16" style="126" customWidth="1"/>
    <col min="3338" max="3338" width="16.85546875" style="126" bestFit="1" customWidth="1"/>
    <col min="3339" max="3339" width="15.28515625" style="126" bestFit="1" customWidth="1"/>
    <col min="3340" max="3340" width="20" style="126" customWidth="1"/>
    <col min="3341" max="3341" width="18.42578125" style="126" customWidth="1"/>
    <col min="3342" max="3342" width="8.85546875" style="126"/>
    <col min="3343" max="3343" width="12.5703125" style="126" bestFit="1" customWidth="1"/>
    <col min="3344" max="3344" width="10.5703125" style="126" bestFit="1" customWidth="1"/>
    <col min="3345" max="3584" width="8.85546875" style="126"/>
    <col min="3585" max="3585" width="4.140625" style="126" customWidth="1"/>
    <col min="3586" max="3586" width="50" style="126" customWidth="1"/>
    <col min="3587" max="3587" width="16.85546875" style="126" bestFit="1" customWidth="1"/>
    <col min="3588" max="3593" width="16" style="126" customWidth="1"/>
    <col min="3594" max="3594" width="16.85546875" style="126" bestFit="1" customWidth="1"/>
    <col min="3595" max="3595" width="15.28515625" style="126" bestFit="1" customWidth="1"/>
    <col min="3596" max="3596" width="20" style="126" customWidth="1"/>
    <col min="3597" max="3597" width="18.42578125" style="126" customWidth="1"/>
    <col min="3598" max="3598" width="8.85546875" style="126"/>
    <col min="3599" max="3599" width="12.5703125" style="126" bestFit="1" customWidth="1"/>
    <col min="3600" max="3600" width="10.5703125" style="126" bestFit="1" customWidth="1"/>
    <col min="3601" max="3840" width="8.85546875" style="126"/>
    <col min="3841" max="3841" width="4.140625" style="126" customWidth="1"/>
    <col min="3842" max="3842" width="50" style="126" customWidth="1"/>
    <col min="3843" max="3843" width="16.85546875" style="126" bestFit="1" customWidth="1"/>
    <col min="3844" max="3849" width="16" style="126" customWidth="1"/>
    <col min="3850" max="3850" width="16.85546875" style="126" bestFit="1" customWidth="1"/>
    <col min="3851" max="3851" width="15.28515625" style="126" bestFit="1" customWidth="1"/>
    <col min="3852" max="3852" width="20" style="126" customWidth="1"/>
    <col min="3853" max="3853" width="18.42578125" style="126" customWidth="1"/>
    <col min="3854" max="3854" width="8.85546875" style="126"/>
    <col min="3855" max="3855" width="12.5703125" style="126" bestFit="1" customWidth="1"/>
    <col min="3856" max="3856" width="10.5703125" style="126" bestFit="1" customWidth="1"/>
    <col min="3857" max="4096" width="8.85546875" style="126"/>
    <col min="4097" max="4097" width="4.140625" style="126" customWidth="1"/>
    <col min="4098" max="4098" width="50" style="126" customWidth="1"/>
    <col min="4099" max="4099" width="16.85546875" style="126" bestFit="1" customWidth="1"/>
    <col min="4100" max="4105" width="16" style="126" customWidth="1"/>
    <col min="4106" max="4106" width="16.85546875" style="126" bestFit="1" customWidth="1"/>
    <col min="4107" max="4107" width="15.28515625" style="126" bestFit="1" customWidth="1"/>
    <col min="4108" max="4108" width="20" style="126" customWidth="1"/>
    <col min="4109" max="4109" width="18.42578125" style="126" customWidth="1"/>
    <col min="4110" max="4110" width="8.85546875" style="126"/>
    <col min="4111" max="4111" width="12.5703125" style="126" bestFit="1" customWidth="1"/>
    <col min="4112" max="4112" width="10.5703125" style="126" bestFit="1" customWidth="1"/>
    <col min="4113" max="4352" width="8.85546875" style="126"/>
    <col min="4353" max="4353" width="4.140625" style="126" customWidth="1"/>
    <col min="4354" max="4354" width="50" style="126" customWidth="1"/>
    <col min="4355" max="4355" width="16.85546875" style="126" bestFit="1" customWidth="1"/>
    <col min="4356" max="4361" width="16" style="126" customWidth="1"/>
    <col min="4362" max="4362" width="16.85546875" style="126" bestFit="1" customWidth="1"/>
    <col min="4363" max="4363" width="15.28515625" style="126" bestFit="1" customWidth="1"/>
    <col min="4364" max="4364" width="20" style="126" customWidth="1"/>
    <col min="4365" max="4365" width="18.42578125" style="126" customWidth="1"/>
    <col min="4366" max="4366" width="8.85546875" style="126"/>
    <col min="4367" max="4367" width="12.5703125" style="126" bestFit="1" customWidth="1"/>
    <col min="4368" max="4368" width="10.5703125" style="126" bestFit="1" customWidth="1"/>
    <col min="4369" max="4608" width="8.85546875" style="126"/>
    <col min="4609" max="4609" width="4.140625" style="126" customWidth="1"/>
    <col min="4610" max="4610" width="50" style="126" customWidth="1"/>
    <col min="4611" max="4611" width="16.85546875" style="126" bestFit="1" customWidth="1"/>
    <col min="4612" max="4617" width="16" style="126" customWidth="1"/>
    <col min="4618" max="4618" width="16.85546875" style="126" bestFit="1" customWidth="1"/>
    <col min="4619" max="4619" width="15.28515625" style="126" bestFit="1" customWidth="1"/>
    <col min="4620" max="4620" width="20" style="126" customWidth="1"/>
    <col min="4621" max="4621" width="18.42578125" style="126" customWidth="1"/>
    <col min="4622" max="4622" width="8.85546875" style="126"/>
    <col min="4623" max="4623" width="12.5703125" style="126" bestFit="1" customWidth="1"/>
    <col min="4624" max="4624" width="10.5703125" style="126" bestFit="1" customWidth="1"/>
    <col min="4625" max="4864" width="8.85546875" style="126"/>
    <col min="4865" max="4865" width="4.140625" style="126" customWidth="1"/>
    <col min="4866" max="4866" width="50" style="126" customWidth="1"/>
    <col min="4867" max="4867" width="16.85546875" style="126" bestFit="1" customWidth="1"/>
    <col min="4868" max="4873" width="16" style="126" customWidth="1"/>
    <col min="4874" max="4874" width="16.85546875" style="126" bestFit="1" customWidth="1"/>
    <col min="4875" max="4875" width="15.28515625" style="126" bestFit="1" customWidth="1"/>
    <col min="4876" max="4876" width="20" style="126" customWidth="1"/>
    <col min="4877" max="4877" width="18.42578125" style="126" customWidth="1"/>
    <col min="4878" max="4878" width="8.85546875" style="126"/>
    <col min="4879" max="4879" width="12.5703125" style="126" bestFit="1" customWidth="1"/>
    <col min="4880" max="4880" width="10.5703125" style="126" bestFit="1" customWidth="1"/>
    <col min="4881" max="5120" width="8.85546875" style="126"/>
    <col min="5121" max="5121" width="4.140625" style="126" customWidth="1"/>
    <col min="5122" max="5122" width="50" style="126" customWidth="1"/>
    <col min="5123" max="5123" width="16.85546875" style="126" bestFit="1" customWidth="1"/>
    <col min="5124" max="5129" width="16" style="126" customWidth="1"/>
    <col min="5130" max="5130" width="16.85546875" style="126" bestFit="1" customWidth="1"/>
    <col min="5131" max="5131" width="15.28515625" style="126" bestFit="1" customWidth="1"/>
    <col min="5132" max="5132" width="20" style="126" customWidth="1"/>
    <col min="5133" max="5133" width="18.42578125" style="126" customWidth="1"/>
    <col min="5134" max="5134" width="8.85546875" style="126"/>
    <col min="5135" max="5135" width="12.5703125" style="126" bestFit="1" customWidth="1"/>
    <col min="5136" max="5136" width="10.5703125" style="126" bestFit="1" customWidth="1"/>
    <col min="5137" max="5376" width="8.85546875" style="126"/>
    <col min="5377" max="5377" width="4.140625" style="126" customWidth="1"/>
    <col min="5378" max="5378" width="50" style="126" customWidth="1"/>
    <col min="5379" max="5379" width="16.85546875" style="126" bestFit="1" customWidth="1"/>
    <col min="5380" max="5385" width="16" style="126" customWidth="1"/>
    <col min="5386" max="5386" width="16.85546875" style="126" bestFit="1" customWidth="1"/>
    <col min="5387" max="5387" width="15.28515625" style="126" bestFit="1" customWidth="1"/>
    <col min="5388" max="5388" width="20" style="126" customWidth="1"/>
    <col min="5389" max="5389" width="18.42578125" style="126" customWidth="1"/>
    <col min="5390" max="5390" width="8.85546875" style="126"/>
    <col min="5391" max="5391" width="12.5703125" style="126" bestFit="1" customWidth="1"/>
    <col min="5392" max="5392" width="10.5703125" style="126" bestFit="1" customWidth="1"/>
    <col min="5393" max="5632" width="8.85546875" style="126"/>
    <col min="5633" max="5633" width="4.140625" style="126" customWidth="1"/>
    <col min="5634" max="5634" width="50" style="126" customWidth="1"/>
    <col min="5635" max="5635" width="16.85546875" style="126" bestFit="1" customWidth="1"/>
    <col min="5636" max="5641" width="16" style="126" customWidth="1"/>
    <col min="5642" max="5642" width="16.85546875" style="126" bestFit="1" customWidth="1"/>
    <col min="5643" max="5643" width="15.28515625" style="126" bestFit="1" customWidth="1"/>
    <col min="5644" max="5644" width="20" style="126" customWidth="1"/>
    <col min="5645" max="5645" width="18.42578125" style="126" customWidth="1"/>
    <col min="5646" max="5646" width="8.85546875" style="126"/>
    <col min="5647" max="5647" width="12.5703125" style="126" bestFit="1" customWidth="1"/>
    <col min="5648" max="5648" width="10.5703125" style="126" bestFit="1" customWidth="1"/>
    <col min="5649" max="5888" width="8.85546875" style="126"/>
    <col min="5889" max="5889" width="4.140625" style="126" customWidth="1"/>
    <col min="5890" max="5890" width="50" style="126" customWidth="1"/>
    <col min="5891" max="5891" width="16.85546875" style="126" bestFit="1" customWidth="1"/>
    <col min="5892" max="5897" width="16" style="126" customWidth="1"/>
    <col min="5898" max="5898" width="16.85546875" style="126" bestFit="1" customWidth="1"/>
    <col min="5899" max="5899" width="15.28515625" style="126" bestFit="1" customWidth="1"/>
    <col min="5900" max="5900" width="20" style="126" customWidth="1"/>
    <col min="5901" max="5901" width="18.42578125" style="126" customWidth="1"/>
    <col min="5902" max="5902" width="8.85546875" style="126"/>
    <col min="5903" max="5903" width="12.5703125" style="126" bestFit="1" customWidth="1"/>
    <col min="5904" max="5904" width="10.5703125" style="126" bestFit="1" customWidth="1"/>
    <col min="5905" max="6144" width="8.85546875" style="126"/>
    <col min="6145" max="6145" width="4.140625" style="126" customWidth="1"/>
    <col min="6146" max="6146" width="50" style="126" customWidth="1"/>
    <col min="6147" max="6147" width="16.85546875" style="126" bestFit="1" customWidth="1"/>
    <col min="6148" max="6153" width="16" style="126" customWidth="1"/>
    <col min="6154" max="6154" width="16.85546875" style="126" bestFit="1" customWidth="1"/>
    <col min="6155" max="6155" width="15.28515625" style="126" bestFit="1" customWidth="1"/>
    <col min="6156" max="6156" width="20" style="126" customWidth="1"/>
    <col min="6157" max="6157" width="18.42578125" style="126" customWidth="1"/>
    <col min="6158" max="6158" width="8.85546875" style="126"/>
    <col min="6159" max="6159" width="12.5703125" style="126" bestFit="1" customWidth="1"/>
    <col min="6160" max="6160" width="10.5703125" style="126" bestFit="1" customWidth="1"/>
    <col min="6161" max="6400" width="8.85546875" style="126"/>
    <col min="6401" max="6401" width="4.140625" style="126" customWidth="1"/>
    <col min="6402" max="6402" width="50" style="126" customWidth="1"/>
    <col min="6403" max="6403" width="16.85546875" style="126" bestFit="1" customWidth="1"/>
    <col min="6404" max="6409" width="16" style="126" customWidth="1"/>
    <col min="6410" max="6410" width="16.85546875" style="126" bestFit="1" customWidth="1"/>
    <col min="6411" max="6411" width="15.28515625" style="126" bestFit="1" customWidth="1"/>
    <col min="6412" max="6412" width="20" style="126" customWidth="1"/>
    <col min="6413" max="6413" width="18.42578125" style="126" customWidth="1"/>
    <col min="6414" max="6414" width="8.85546875" style="126"/>
    <col min="6415" max="6415" width="12.5703125" style="126" bestFit="1" customWidth="1"/>
    <col min="6416" max="6416" width="10.5703125" style="126" bestFit="1" customWidth="1"/>
    <col min="6417" max="6656" width="8.85546875" style="126"/>
    <col min="6657" max="6657" width="4.140625" style="126" customWidth="1"/>
    <col min="6658" max="6658" width="50" style="126" customWidth="1"/>
    <col min="6659" max="6659" width="16.85546875" style="126" bestFit="1" customWidth="1"/>
    <col min="6660" max="6665" width="16" style="126" customWidth="1"/>
    <col min="6666" max="6666" width="16.85546875" style="126" bestFit="1" customWidth="1"/>
    <col min="6667" max="6667" width="15.28515625" style="126" bestFit="1" customWidth="1"/>
    <col min="6668" max="6668" width="20" style="126" customWidth="1"/>
    <col min="6669" max="6669" width="18.42578125" style="126" customWidth="1"/>
    <col min="6670" max="6670" width="8.85546875" style="126"/>
    <col min="6671" max="6671" width="12.5703125" style="126" bestFit="1" customWidth="1"/>
    <col min="6672" max="6672" width="10.5703125" style="126" bestFit="1" customWidth="1"/>
    <col min="6673" max="6912" width="8.85546875" style="126"/>
    <col min="6913" max="6913" width="4.140625" style="126" customWidth="1"/>
    <col min="6914" max="6914" width="50" style="126" customWidth="1"/>
    <col min="6915" max="6915" width="16.85546875" style="126" bestFit="1" customWidth="1"/>
    <col min="6916" max="6921" width="16" style="126" customWidth="1"/>
    <col min="6922" max="6922" width="16.85546875" style="126" bestFit="1" customWidth="1"/>
    <col min="6923" max="6923" width="15.28515625" style="126" bestFit="1" customWidth="1"/>
    <col min="6924" max="6924" width="20" style="126" customWidth="1"/>
    <col min="6925" max="6925" width="18.42578125" style="126" customWidth="1"/>
    <col min="6926" max="6926" width="8.85546875" style="126"/>
    <col min="6927" max="6927" width="12.5703125" style="126" bestFit="1" customWidth="1"/>
    <col min="6928" max="6928" width="10.5703125" style="126" bestFit="1" customWidth="1"/>
    <col min="6929" max="7168" width="8.85546875" style="126"/>
    <col min="7169" max="7169" width="4.140625" style="126" customWidth="1"/>
    <col min="7170" max="7170" width="50" style="126" customWidth="1"/>
    <col min="7171" max="7171" width="16.85546875" style="126" bestFit="1" customWidth="1"/>
    <col min="7172" max="7177" width="16" style="126" customWidth="1"/>
    <col min="7178" max="7178" width="16.85546875" style="126" bestFit="1" customWidth="1"/>
    <col min="7179" max="7179" width="15.28515625" style="126" bestFit="1" customWidth="1"/>
    <col min="7180" max="7180" width="20" style="126" customWidth="1"/>
    <col min="7181" max="7181" width="18.42578125" style="126" customWidth="1"/>
    <col min="7182" max="7182" width="8.85546875" style="126"/>
    <col min="7183" max="7183" width="12.5703125" style="126" bestFit="1" customWidth="1"/>
    <col min="7184" max="7184" width="10.5703125" style="126" bestFit="1" customWidth="1"/>
    <col min="7185" max="7424" width="8.85546875" style="126"/>
    <col min="7425" max="7425" width="4.140625" style="126" customWidth="1"/>
    <col min="7426" max="7426" width="50" style="126" customWidth="1"/>
    <col min="7427" max="7427" width="16.85546875" style="126" bestFit="1" customWidth="1"/>
    <col min="7428" max="7433" width="16" style="126" customWidth="1"/>
    <col min="7434" max="7434" width="16.85546875" style="126" bestFit="1" customWidth="1"/>
    <col min="7435" max="7435" width="15.28515625" style="126" bestFit="1" customWidth="1"/>
    <col min="7436" max="7436" width="20" style="126" customWidth="1"/>
    <col min="7437" max="7437" width="18.42578125" style="126" customWidth="1"/>
    <col min="7438" max="7438" width="8.85546875" style="126"/>
    <col min="7439" max="7439" width="12.5703125" style="126" bestFit="1" customWidth="1"/>
    <col min="7440" max="7440" width="10.5703125" style="126" bestFit="1" customWidth="1"/>
    <col min="7441" max="7680" width="8.85546875" style="126"/>
    <col min="7681" max="7681" width="4.140625" style="126" customWidth="1"/>
    <col min="7682" max="7682" width="50" style="126" customWidth="1"/>
    <col min="7683" max="7683" width="16.85546875" style="126" bestFit="1" customWidth="1"/>
    <col min="7684" max="7689" width="16" style="126" customWidth="1"/>
    <col min="7690" max="7690" width="16.85546875" style="126" bestFit="1" customWidth="1"/>
    <col min="7691" max="7691" width="15.28515625" style="126" bestFit="1" customWidth="1"/>
    <col min="7692" max="7692" width="20" style="126" customWidth="1"/>
    <col min="7693" max="7693" width="18.42578125" style="126" customWidth="1"/>
    <col min="7694" max="7694" width="8.85546875" style="126"/>
    <col min="7695" max="7695" width="12.5703125" style="126" bestFit="1" customWidth="1"/>
    <col min="7696" max="7696" width="10.5703125" style="126" bestFit="1" customWidth="1"/>
    <col min="7697" max="7936" width="8.85546875" style="126"/>
    <col min="7937" max="7937" width="4.140625" style="126" customWidth="1"/>
    <col min="7938" max="7938" width="50" style="126" customWidth="1"/>
    <col min="7939" max="7939" width="16.85546875" style="126" bestFit="1" customWidth="1"/>
    <col min="7940" max="7945" width="16" style="126" customWidth="1"/>
    <col min="7946" max="7946" width="16.85546875" style="126" bestFit="1" customWidth="1"/>
    <col min="7947" max="7947" width="15.28515625" style="126" bestFit="1" customWidth="1"/>
    <col min="7948" max="7948" width="20" style="126" customWidth="1"/>
    <col min="7949" max="7949" width="18.42578125" style="126" customWidth="1"/>
    <col min="7950" max="7950" width="8.85546875" style="126"/>
    <col min="7951" max="7951" width="12.5703125" style="126" bestFit="1" customWidth="1"/>
    <col min="7952" max="7952" width="10.5703125" style="126" bestFit="1" customWidth="1"/>
    <col min="7953" max="8192" width="8.85546875" style="126"/>
    <col min="8193" max="8193" width="4.140625" style="126" customWidth="1"/>
    <col min="8194" max="8194" width="50" style="126" customWidth="1"/>
    <col min="8195" max="8195" width="16.85546875" style="126" bestFit="1" customWidth="1"/>
    <col min="8196" max="8201" width="16" style="126" customWidth="1"/>
    <col min="8202" max="8202" width="16.85546875" style="126" bestFit="1" customWidth="1"/>
    <col min="8203" max="8203" width="15.28515625" style="126" bestFit="1" customWidth="1"/>
    <col min="8204" max="8204" width="20" style="126" customWidth="1"/>
    <col min="8205" max="8205" width="18.42578125" style="126" customWidth="1"/>
    <col min="8206" max="8206" width="8.85546875" style="126"/>
    <col min="8207" max="8207" width="12.5703125" style="126" bestFit="1" customWidth="1"/>
    <col min="8208" max="8208" width="10.5703125" style="126" bestFit="1" customWidth="1"/>
    <col min="8209" max="8448" width="8.85546875" style="126"/>
    <col min="8449" max="8449" width="4.140625" style="126" customWidth="1"/>
    <col min="8450" max="8450" width="50" style="126" customWidth="1"/>
    <col min="8451" max="8451" width="16.85546875" style="126" bestFit="1" customWidth="1"/>
    <col min="8452" max="8457" width="16" style="126" customWidth="1"/>
    <col min="8458" max="8458" width="16.85546875" style="126" bestFit="1" customWidth="1"/>
    <col min="8459" max="8459" width="15.28515625" style="126" bestFit="1" customWidth="1"/>
    <col min="8460" max="8460" width="20" style="126" customWidth="1"/>
    <col min="8461" max="8461" width="18.42578125" style="126" customWidth="1"/>
    <col min="8462" max="8462" width="8.85546875" style="126"/>
    <col min="8463" max="8463" width="12.5703125" style="126" bestFit="1" customWidth="1"/>
    <col min="8464" max="8464" width="10.5703125" style="126" bestFit="1" customWidth="1"/>
    <col min="8465" max="8704" width="8.85546875" style="126"/>
    <col min="8705" max="8705" width="4.140625" style="126" customWidth="1"/>
    <col min="8706" max="8706" width="50" style="126" customWidth="1"/>
    <col min="8707" max="8707" width="16.85546875" style="126" bestFit="1" customWidth="1"/>
    <col min="8708" max="8713" width="16" style="126" customWidth="1"/>
    <col min="8714" max="8714" width="16.85546875" style="126" bestFit="1" customWidth="1"/>
    <col min="8715" max="8715" width="15.28515625" style="126" bestFit="1" customWidth="1"/>
    <col min="8716" max="8716" width="20" style="126" customWidth="1"/>
    <col min="8717" max="8717" width="18.42578125" style="126" customWidth="1"/>
    <col min="8718" max="8718" width="8.85546875" style="126"/>
    <col min="8719" max="8719" width="12.5703125" style="126" bestFit="1" customWidth="1"/>
    <col min="8720" max="8720" width="10.5703125" style="126" bestFit="1" customWidth="1"/>
    <col min="8721" max="8960" width="8.85546875" style="126"/>
    <col min="8961" max="8961" width="4.140625" style="126" customWidth="1"/>
    <col min="8962" max="8962" width="50" style="126" customWidth="1"/>
    <col min="8963" max="8963" width="16.85546875" style="126" bestFit="1" customWidth="1"/>
    <col min="8964" max="8969" width="16" style="126" customWidth="1"/>
    <col min="8970" max="8970" width="16.85546875" style="126" bestFit="1" customWidth="1"/>
    <col min="8971" max="8971" width="15.28515625" style="126" bestFit="1" customWidth="1"/>
    <col min="8972" max="8972" width="20" style="126" customWidth="1"/>
    <col min="8973" max="8973" width="18.42578125" style="126" customWidth="1"/>
    <col min="8974" max="8974" width="8.85546875" style="126"/>
    <col min="8975" max="8975" width="12.5703125" style="126" bestFit="1" customWidth="1"/>
    <col min="8976" max="8976" width="10.5703125" style="126" bestFit="1" customWidth="1"/>
    <col min="8977" max="9216" width="8.85546875" style="126"/>
    <col min="9217" max="9217" width="4.140625" style="126" customWidth="1"/>
    <col min="9218" max="9218" width="50" style="126" customWidth="1"/>
    <col min="9219" max="9219" width="16.85546875" style="126" bestFit="1" customWidth="1"/>
    <col min="9220" max="9225" width="16" style="126" customWidth="1"/>
    <col min="9226" max="9226" width="16.85546875" style="126" bestFit="1" customWidth="1"/>
    <col min="9227" max="9227" width="15.28515625" style="126" bestFit="1" customWidth="1"/>
    <col min="9228" max="9228" width="20" style="126" customWidth="1"/>
    <col min="9229" max="9229" width="18.42578125" style="126" customWidth="1"/>
    <col min="9230" max="9230" width="8.85546875" style="126"/>
    <col min="9231" max="9231" width="12.5703125" style="126" bestFit="1" customWidth="1"/>
    <col min="9232" max="9232" width="10.5703125" style="126" bestFit="1" customWidth="1"/>
    <col min="9233" max="9472" width="8.85546875" style="126"/>
    <col min="9473" max="9473" width="4.140625" style="126" customWidth="1"/>
    <col min="9474" max="9474" width="50" style="126" customWidth="1"/>
    <col min="9475" max="9475" width="16.85546875" style="126" bestFit="1" customWidth="1"/>
    <col min="9476" max="9481" width="16" style="126" customWidth="1"/>
    <col min="9482" max="9482" width="16.85546875" style="126" bestFit="1" customWidth="1"/>
    <col min="9483" max="9483" width="15.28515625" style="126" bestFit="1" customWidth="1"/>
    <col min="9484" max="9484" width="20" style="126" customWidth="1"/>
    <col min="9485" max="9485" width="18.42578125" style="126" customWidth="1"/>
    <col min="9486" max="9486" width="8.85546875" style="126"/>
    <col min="9487" max="9487" width="12.5703125" style="126" bestFit="1" customWidth="1"/>
    <col min="9488" max="9488" width="10.5703125" style="126" bestFit="1" customWidth="1"/>
    <col min="9489" max="9728" width="8.85546875" style="126"/>
    <col min="9729" max="9729" width="4.140625" style="126" customWidth="1"/>
    <col min="9730" max="9730" width="50" style="126" customWidth="1"/>
    <col min="9731" max="9731" width="16.85546875" style="126" bestFit="1" customWidth="1"/>
    <col min="9732" max="9737" width="16" style="126" customWidth="1"/>
    <col min="9738" max="9738" width="16.85546875" style="126" bestFit="1" customWidth="1"/>
    <col min="9739" max="9739" width="15.28515625" style="126" bestFit="1" customWidth="1"/>
    <col min="9740" max="9740" width="20" style="126" customWidth="1"/>
    <col min="9741" max="9741" width="18.42578125" style="126" customWidth="1"/>
    <col min="9742" max="9742" width="8.85546875" style="126"/>
    <col min="9743" max="9743" width="12.5703125" style="126" bestFit="1" customWidth="1"/>
    <col min="9744" max="9744" width="10.5703125" style="126" bestFit="1" customWidth="1"/>
    <col min="9745" max="9984" width="8.85546875" style="126"/>
    <col min="9985" max="9985" width="4.140625" style="126" customWidth="1"/>
    <col min="9986" max="9986" width="50" style="126" customWidth="1"/>
    <col min="9987" max="9987" width="16.85546875" style="126" bestFit="1" customWidth="1"/>
    <col min="9988" max="9993" width="16" style="126" customWidth="1"/>
    <col min="9994" max="9994" width="16.85546875" style="126" bestFit="1" customWidth="1"/>
    <col min="9995" max="9995" width="15.28515625" style="126" bestFit="1" customWidth="1"/>
    <col min="9996" max="9996" width="20" style="126" customWidth="1"/>
    <col min="9997" max="9997" width="18.42578125" style="126" customWidth="1"/>
    <col min="9998" max="9998" width="8.85546875" style="126"/>
    <col min="9999" max="9999" width="12.5703125" style="126" bestFit="1" customWidth="1"/>
    <col min="10000" max="10000" width="10.5703125" style="126" bestFit="1" customWidth="1"/>
    <col min="10001" max="10240" width="8.85546875" style="126"/>
    <col min="10241" max="10241" width="4.140625" style="126" customWidth="1"/>
    <col min="10242" max="10242" width="50" style="126" customWidth="1"/>
    <col min="10243" max="10243" width="16.85546875" style="126" bestFit="1" customWidth="1"/>
    <col min="10244" max="10249" width="16" style="126" customWidth="1"/>
    <col min="10250" max="10250" width="16.85546875" style="126" bestFit="1" customWidth="1"/>
    <col min="10251" max="10251" width="15.28515625" style="126" bestFit="1" customWidth="1"/>
    <col min="10252" max="10252" width="20" style="126" customWidth="1"/>
    <col min="10253" max="10253" width="18.42578125" style="126" customWidth="1"/>
    <col min="10254" max="10254" width="8.85546875" style="126"/>
    <col min="10255" max="10255" width="12.5703125" style="126" bestFit="1" customWidth="1"/>
    <col min="10256" max="10256" width="10.5703125" style="126" bestFit="1" customWidth="1"/>
    <col min="10257" max="10496" width="8.85546875" style="126"/>
    <col min="10497" max="10497" width="4.140625" style="126" customWidth="1"/>
    <col min="10498" max="10498" width="50" style="126" customWidth="1"/>
    <col min="10499" max="10499" width="16.85546875" style="126" bestFit="1" customWidth="1"/>
    <col min="10500" max="10505" width="16" style="126" customWidth="1"/>
    <col min="10506" max="10506" width="16.85546875" style="126" bestFit="1" customWidth="1"/>
    <col min="10507" max="10507" width="15.28515625" style="126" bestFit="1" customWidth="1"/>
    <col min="10508" max="10508" width="20" style="126" customWidth="1"/>
    <col min="10509" max="10509" width="18.42578125" style="126" customWidth="1"/>
    <col min="10510" max="10510" width="8.85546875" style="126"/>
    <col min="10511" max="10511" width="12.5703125" style="126" bestFit="1" customWidth="1"/>
    <col min="10512" max="10512" width="10.5703125" style="126" bestFit="1" customWidth="1"/>
    <col min="10513" max="10752" width="8.85546875" style="126"/>
    <col min="10753" max="10753" width="4.140625" style="126" customWidth="1"/>
    <col min="10754" max="10754" width="50" style="126" customWidth="1"/>
    <col min="10755" max="10755" width="16.85546875" style="126" bestFit="1" customWidth="1"/>
    <col min="10756" max="10761" width="16" style="126" customWidth="1"/>
    <col min="10762" max="10762" width="16.85546875" style="126" bestFit="1" customWidth="1"/>
    <col min="10763" max="10763" width="15.28515625" style="126" bestFit="1" customWidth="1"/>
    <col min="10764" max="10764" width="20" style="126" customWidth="1"/>
    <col min="10765" max="10765" width="18.42578125" style="126" customWidth="1"/>
    <col min="10766" max="10766" width="8.85546875" style="126"/>
    <col min="10767" max="10767" width="12.5703125" style="126" bestFit="1" customWidth="1"/>
    <col min="10768" max="10768" width="10.5703125" style="126" bestFit="1" customWidth="1"/>
    <col min="10769" max="11008" width="8.85546875" style="126"/>
    <col min="11009" max="11009" width="4.140625" style="126" customWidth="1"/>
    <col min="11010" max="11010" width="50" style="126" customWidth="1"/>
    <col min="11011" max="11011" width="16.85546875" style="126" bestFit="1" customWidth="1"/>
    <col min="11012" max="11017" width="16" style="126" customWidth="1"/>
    <col min="11018" max="11018" width="16.85546875" style="126" bestFit="1" customWidth="1"/>
    <col min="11019" max="11019" width="15.28515625" style="126" bestFit="1" customWidth="1"/>
    <col min="11020" max="11020" width="20" style="126" customWidth="1"/>
    <col min="11021" max="11021" width="18.42578125" style="126" customWidth="1"/>
    <col min="11022" max="11022" width="8.85546875" style="126"/>
    <col min="11023" max="11023" width="12.5703125" style="126" bestFit="1" customWidth="1"/>
    <col min="11024" max="11024" width="10.5703125" style="126" bestFit="1" customWidth="1"/>
    <col min="11025" max="11264" width="8.85546875" style="126"/>
    <col min="11265" max="11265" width="4.140625" style="126" customWidth="1"/>
    <col min="11266" max="11266" width="50" style="126" customWidth="1"/>
    <col min="11267" max="11267" width="16.85546875" style="126" bestFit="1" customWidth="1"/>
    <col min="11268" max="11273" width="16" style="126" customWidth="1"/>
    <col min="11274" max="11274" width="16.85546875" style="126" bestFit="1" customWidth="1"/>
    <col min="11275" max="11275" width="15.28515625" style="126" bestFit="1" customWidth="1"/>
    <col min="11276" max="11276" width="20" style="126" customWidth="1"/>
    <col min="11277" max="11277" width="18.42578125" style="126" customWidth="1"/>
    <col min="11278" max="11278" width="8.85546875" style="126"/>
    <col min="11279" max="11279" width="12.5703125" style="126" bestFit="1" customWidth="1"/>
    <col min="11280" max="11280" width="10.5703125" style="126" bestFit="1" customWidth="1"/>
    <col min="11281" max="11520" width="8.85546875" style="126"/>
    <col min="11521" max="11521" width="4.140625" style="126" customWidth="1"/>
    <col min="11522" max="11522" width="50" style="126" customWidth="1"/>
    <col min="11523" max="11523" width="16.85546875" style="126" bestFit="1" customWidth="1"/>
    <col min="11524" max="11529" width="16" style="126" customWidth="1"/>
    <col min="11530" max="11530" width="16.85546875" style="126" bestFit="1" customWidth="1"/>
    <col min="11531" max="11531" width="15.28515625" style="126" bestFit="1" customWidth="1"/>
    <col min="11532" max="11532" width="20" style="126" customWidth="1"/>
    <col min="11533" max="11533" width="18.42578125" style="126" customWidth="1"/>
    <col min="11534" max="11534" width="8.85546875" style="126"/>
    <col min="11535" max="11535" width="12.5703125" style="126" bestFit="1" customWidth="1"/>
    <col min="11536" max="11536" width="10.5703125" style="126" bestFit="1" customWidth="1"/>
    <col min="11537" max="11776" width="8.85546875" style="126"/>
    <col min="11777" max="11777" width="4.140625" style="126" customWidth="1"/>
    <col min="11778" max="11778" width="50" style="126" customWidth="1"/>
    <col min="11779" max="11779" width="16.85546875" style="126" bestFit="1" customWidth="1"/>
    <col min="11780" max="11785" width="16" style="126" customWidth="1"/>
    <col min="11786" max="11786" width="16.85546875" style="126" bestFit="1" customWidth="1"/>
    <col min="11787" max="11787" width="15.28515625" style="126" bestFit="1" customWidth="1"/>
    <col min="11788" max="11788" width="20" style="126" customWidth="1"/>
    <col min="11789" max="11789" width="18.42578125" style="126" customWidth="1"/>
    <col min="11790" max="11790" width="8.85546875" style="126"/>
    <col min="11791" max="11791" width="12.5703125" style="126" bestFit="1" customWidth="1"/>
    <col min="11792" max="11792" width="10.5703125" style="126" bestFit="1" customWidth="1"/>
    <col min="11793" max="12032" width="8.85546875" style="126"/>
    <col min="12033" max="12033" width="4.140625" style="126" customWidth="1"/>
    <col min="12034" max="12034" width="50" style="126" customWidth="1"/>
    <col min="12035" max="12035" width="16.85546875" style="126" bestFit="1" customWidth="1"/>
    <col min="12036" max="12041" width="16" style="126" customWidth="1"/>
    <col min="12042" max="12042" width="16.85546875" style="126" bestFit="1" customWidth="1"/>
    <col min="12043" max="12043" width="15.28515625" style="126" bestFit="1" customWidth="1"/>
    <col min="12044" max="12044" width="20" style="126" customWidth="1"/>
    <col min="12045" max="12045" width="18.42578125" style="126" customWidth="1"/>
    <col min="12046" max="12046" width="8.85546875" style="126"/>
    <col min="12047" max="12047" width="12.5703125" style="126" bestFit="1" customWidth="1"/>
    <col min="12048" max="12048" width="10.5703125" style="126" bestFit="1" customWidth="1"/>
    <col min="12049" max="12288" width="8.85546875" style="126"/>
    <col min="12289" max="12289" width="4.140625" style="126" customWidth="1"/>
    <col min="12290" max="12290" width="50" style="126" customWidth="1"/>
    <col min="12291" max="12291" width="16.85546875" style="126" bestFit="1" customWidth="1"/>
    <col min="12292" max="12297" width="16" style="126" customWidth="1"/>
    <col min="12298" max="12298" width="16.85546875" style="126" bestFit="1" customWidth="1"/>
    <col min="12299" max="12299" width="15.28515625" style="126" bestFit="1" customWidth="1"/>
    <col min="12300" max="12300" width="20" style="126" customWidth="1"/>
    <col min="12301" max="12301" width="18.42578125" style="126" customWidth="1"/>
    <col min="12302" max="12302" width="8.85546875" style="126"/>
    <col min="12303" max="12303" width="12.5703125" style="126" bestFit="1" customWidth="1"/>
    <col min="12304" max="12304" width="10.5703125" style="126" bestFit="1" customWidth="1"/>
    <col min="12305" max="12544" width="8.85546875" style="126"/>
    <col min="12545" max="12545" width="4.140625" style="126" customWidth="1"/>
    <col min="12546" max="12546" width="50" style="126" customWidth="1"/>
    <col min="12547" max="12547" width="16.85546875" style="126" bestFit="1" customWidth="1"/>
    <col min="12548" max="12553" width="16" style="126" customWidth="1"/>
    <col min="12554" max="12554" width="16.85546875" style="126" bestFit="1" customWidth="1"/>
    <col min="12555" max="12555" width="15.28515625" style="126" bestFit="1" customWidth="1"/>
    <col min="12556" max="12556" width="20" style="126" customWidth="1"/>
    <col min="12557" max="12557" width="18.42578125" style="126" customWidth="1"/>
    <col min="12558" max="12558" width="8.85546875" style="126"/>
    <col min="12559" max="12559" width="12.5703125" style="126" bestFit="1" customWidth="1"/>
    <col min="12560" max="12560" width="10.5703125" style="126" bestFit="1" customWidth="1"/>
    <col min="12561" max="12800" width="8.85546875" style="126"/>
    <col min="12801" max="12801" width="4.140625" style="126" customWidth="1"/>
    <col min="12802" max="12802" width="50" style="126" customWidth="1"/>
    <col min="12803" max="12803" width="16.85546875" style="126" bestFit="1" customWidth="1"/>
    <col min="12804" max="12809" width="16" style="126" customWidth="1"/>
    <col min="12810" max="12810" width="16.85546875" style="126" bestFit="1" customWidth="1"/>
    <col min="12811" max="12811" width="15.28515625" style="126" bestFit="1" customWidth="1"/>
    <col min="12812" max="12812" width="20" style="126" customWidth="1"/>
    <col min="12813" max="12813" width="18.42578125" style="126" customWidth="1"/>
    <col min="12814" max="12814" width="8.85546875" style="126"/>
    <col min="12815" max="12815" width="12.5703125" style="126" bestFit="1" customWidth="1"/>
    <col min="12816" max="12816" width="10.5703125" style="126" bestFit="1" customWidth="1"/>
    <col min="12817" max="13056" width="8.85546875" style="126"/>
    <col min="13057" max="13057" width="4.140625" style="126" customWidth="1"/>
    <col min="13058" max="13058" width="50" style="126" customWidth="1"/>
    <col min="13059" max="13059" width="16.85546875" style="126" bestFit="1" customWidth="1"/>
    <col min="13060" max="13065" width="16" style="126" customWidth="1"/>
    <col min="13066" max="13066" width="16.85546875" style="126" bestFit="1" customWidth="1"/>
    <col min="13067" max="13067" width="15.28515625" style="126" bestFit="1" customWidth="1"/>
    <col min="13068" max="13068" width="20" style="126" customWidth="1"/>
    <col min="13069" max="13069" width="18.42578125" style="126" customWidth="1"/>
    <col min="13070" max="13070" width="8.85546875" style="126"/>
    <col min="13071" max="13071" width="12.5703125" style="126" bestFit="1" customWidth="1"/>
    <col min="13072" max="13072" width="10.5703125" style="126" bestFit="1" customWidth="1"/>
    <col min="13073" max="13312" width="8.85546875" style="126"/>
    <col min="13313" max="13313" width="4.140625" style="126" customWidth="1"/>
    <col min="13314" max="13314" width="50" style="126" customWidth="1"/>
    <col min="13315" max="13315" width="16.85546875" style="126" bestFit="1" customWidth="1"/>
    <col min="13316" max="13321" width="16" style="126" customWidth="1"/>
    <col min="13322" max="13322" width="16.85546875" style="126" bestFit="1" customWidth="1"/>
    <col min="13323" max="13323" width="15.28515625" style="126" bestFit="1" customWidth="1"/>
    <col min="13324" max="13324" width="20" style="126" customWidth="1"/>
    <col min="13325" max="13325" width="18.42578125" style="126" customWidth="1"/>
    <col min="13326" max="13326" width="8.85546875" style="126"/>
    <col min="13327" max="13327" width="12.5703125" style="126" bestFit="1" customWidth="1"/>
    <col min="13328" max="13328" width="10.5703125" style="126" bestFit="1" customWidth="1"/>
    <col min="13329" max="13568" width="8.85546875" style="126"/>
    <col min="13569" max="13569" width="4.140625" style="126" customWidth="1"/>
    <col min="13570" max="13570" width="50" style="126" customWidth="1"/>
    <col min="13571" max="13571" width="16.85546875" style="126" bestFit="1" customWidth="1"/>
    <col min="13572" max="13577" width="16" style="126" customWidth="1"/>
    <col min="13578" max="13578" width="16.85546875" style="126" bestFit="1" customWidth="1"/>
    <col min="13579" max="13579" width="15.28515625" style="126" bestFit="1" customWidth="1"/>
    <col min="13580" max="13580" width="20" style="126" customWidth="1"/>
    <col min="13581" max="13581" width="18.42578125" style="126" customWidth="1"/>
    <col min="13582" max="13582" width="8.85546875" style="126"/>
    <col min="13583" max="13583" width="12.5703125" style="126" bestFit="1" customWidth="1"/>
    <col min="13584" max="13584" width="10.5703125" style="126" bestFit="1" customWidth="1"/>
    <col min="13585" max="13824" width="8.85546875" style="126"/>
    <col min="13825" max="13825" width="4.140625" style="126" customWidth="1"/>
    <col min="13826" max="13826" width="50" style="126" customWidth="1"/>
    <col min="13827" max="13827" width="16.85546875" style="126" bestFit="1" customWidth="1"/>
    <col min="13828" max="13833" width="16" style="126" customWidth="1"/>
    <col min="13834" max="13834" width="16.85546875" style="126" bestFit="1" customWidth="1"/>
    <col min="13835" max="13835" width="15.28515625" style="126" bestFit="1" customWidth="1"/>
    <col min="13836" max="13836" width="20" style="126" customWidth="1"/>
    <col min="13837" max="13837" width="18.42578125" style="126" customWidth="1"/>
    <col min="13838" max="13838" width="8.85546875" style="126"/>
    <col min="13839" max="13839" width="12.5703125" style="126" bestFit="1" customWidth="1"/>
    <col min="13840" max="13840" width="10.5703125" style="126" bestFit="1" customWidth="1"/>
    <col min="13841" max="14080" width="8.85546875" style="126"/>
    <col min="14081" max="14081" width="4.140625" style="126" customWidth="1"/>
    <col min="14082" max="14082" width="50" style="126" customWidth="1"/>
    <col min="14083" max="14083" width="16.85546875" style="126" bestFit="1" customWidth="1"/>
    <col min="14084" max="14089" width="16" style="126" customWidth="1"/>
    <col min="14090" max="14090" width="16.85546875" style="126" bestFit="1" customWidth="1"/>
    <col min="14091" max="14091" width="15.28515625" style="126" bestFit="1" customWidth="1"/>
    <col min="14092" max="14092" width="20" style="126" customWidth="1"/>
    <col min="14093" max="14093" width="18.42578125" style="126" customWidth="1"/>
    <col min="14094" max="14094" width="8.85546875" style="126"/>
    <col min="14095" max="14095" width="12.5703125" style="126" bestFit="1" customWidth="1"/>
    <col min="14096" max="14096" width="10.5703125" style="126" bestFit="1" customWidth="1"/>
    <col min="14097" max="14336" width="8.85546875" style="126"/>
    <col min="14337" max="14337" width="4.140625" style="126" customWidth="1"/>
    <col min="14338" max="14338" width="50" style="126" customWidth="1"/>
    <col min="14339" max="14339" width="16.85546875" style="126" bestFit="1" customWidth="1"/>
    <col min="14340" max="14345" width="16" style="126" customWidth="1"/>
    <col min="14346" max="14346" width="16.85546875" style="126" bestFit="1" customWidth="1"/>
    <col min="14347" max="14347" width="15.28515625" style="126" bestFit="1" customWidth="1"/>
    <col min="14348" max="14348" width="20" style="126" customWidth="1"/>
    <col min="14349" max="14349" width="18.42578125" style="126" customWidth="1"/>
    <col min="14350" max="14350" width="8.85546875" style="126"/>
    <col min="14351" max="14351" width="12.5703125" style="126" bestFit="1" customWidth="1"/>
    <col min="14352" max="14352" width="10.5703125" style="126" bestFit="1" customWidth="1"/>
    <col min="14353" max="14592" width="8.85546875" style="126"/>
    <col min="14593" max="14593" width="4.140625" style="126" customWidth="1"/>
    <col min="14594" max="14594" width="50" style="126" customWidth="1"/>
    <col min="14595" max="14595" width="16.85546875" style="126" bestFit="1" customWidth="1"/>
    <col min="14596" max="14601" width="16" style="126" customWidth="1"/>
    <col min="14602" max="14602" width="16.85546875" style="126" bestFit="1" customWidth="1"/>
    <col min="14603" max="14603" width="15.28515625" style="126" bestFit="1" customWidth="1"/>
    <col min="14604" max="14604" width="20" style="126" customWidth="1"/>
    <col min="14605" max="14605" width="18.42578125" style="126" customWidth="1"/>
    <col min="14606" max="14606" width="8.85546875" style="126"/>
    <col min="14607" max="14607" width="12.5703125" style="126" bestFit="1" customWidth="1"/>
    <col min="14608" max="14608" width="10.5703125" style="126" bestFit="1" customWidth="1"/>
    <col min="14609" max="14848" width="8.85546875" style="126"/>
    <col min="14849" max="14849" width="4.140625" style="126" customWidth="1"/>
    <col min="14850" max="14850" width="50" style="126" customWidth="1"/>
    <col min="14851" max="14851" width="16.85546875" style="126" bestFit="1" customWidth="1"/>
    <col min="14852" max="14857" width="16" style="126" customWidth="1"/>
    <col min="14858" max="14858" width="16.85546875" style="126" bestFit="1" customWidth="1"/>
    <col min="14859" max="14859" width="15.28515625" style="126" bestFit="1" customWidth="1"/>
    <col min="14860" max="14860" width="20" style="126" customWidth="1"/>
    <col min="14861" max="14861" width="18.42578125" style="126" customWidth="1"/>
    <col min="14862" max="14862" width="8.85546875" style="126"/>
    <col min="14863" max="14863" width="12.5703125" style="126" bestFit="1" customWidth="1"/>
    <col min="14864" max="14864" width="10.5703125" style="126" bestFit="1" customWidth="1"/>
    <col min="14865" max="15104" width="8.85546875" style="126"/>
    <col min="15105" max="15105" width="4.140625" style="126" customWidth="1"/>
    <col min="15106" max="15106" width="50" style="126" customWidth="1"/>
    <col min="15107" max="15107" width="16.85546875" style="126" bestFit="1" customWidth="1"/>
    <col min="15108" max="15113" width="16" style="126" customWidth="1"/>
    <col min="15114" max="15114" width="16.85546875" style="126" bestFit="1" customWidth="1"/>
    <col min="15115" max="15115" width="15.28515625" style="126" bestFit="1" customWidth="1"/>
    <col min="15116" max="15116" width="20" style="126" customWidth="1"/>
    <col min="15117" max="15117" width="18.42578125" style="126" customWidth="1"/>
    <col min="15118" max="15118" width="8.85546875" style="126"/>
    <col min="15119" max="15119" width="12.5703125" style="126" bestFit="1" customWidth="1"/>
    <col min="15120" max="15120" width="10.5703125" style="126" bestFit="1" customWidth="1"/>
    <col min="15121" max="15360" width="8.85546875" style="126"/>
    <col min="15361" max="15361" width="4.140625" style="126" customWidth="1"/>
    <col min="15362" max="15362" width="50" style="126" customWidth="1"/>
    <col min="15363" max="15363" width="16.85546875" style="126" bestFit="1" customWidth="1"/>
    <col min="15364" max="15369" width="16" style="126" customWidth="1"/>
    <col min="15370" max="15370" width="16.85546875" style="126" bestFit="1" customWidth="1"/>
    <col min="15371" max="15371" width="15.28515625" style="126" bestFit="1" customWidth="1"/>
    <col min="15372" max="15372" width="20" style="126" customWidth="1"/>
    <col min="15373" max="15373" width="18.42578125" style="126" customWidth="1"/>
    <col min="15374" max="15374" width="8.85546875" style="126"/>
    <col min="15375" max="15375" width="12.5703125" style="126" bestFit="1" customWidth="1"/>
    <col min="15376" max="15376" width="10.5703125" style="126" bestFit="1" customWidth="1"/>
    <col min="15377" max="15616" width="8.85546875" style="126"/>
    <col min="15617" max="15617" width="4.140625" style="126" customWidth="1"/>
    <col min="15618" max="15618" width="50" style="126" customWidth="1"/>
    <col min="15619" max="15619" width="16.85546875" style="126" bestFit="1" customWidth="1"/>
    <col min="15620" max="15625" width="16" style="126" customWidth="1"/>
    <col min="15626" max="15626" width="16.85546875" style="126" bestFit="1" customWidth="1"/>
    <col min="15627" max="15627" width="15.28515625" style="126" bestFit="1" customWidth="1"/>
    <col min="15628" max="15628" width="20" style="126" customWidth="1"/>
    <col min="15629" max="15629" width="18.42578125" style="126" customWidth="1"/>
    <col min="15630" max="15630" width="8.85546875" style="126"/>
    <col min="15631" max="15631" width="12.5703125" style="126" bestFit="1" customWidth="1"/>
    <col min="15632" max="15632" width="10.5703125" style="126" bestFit="1" customWidth="1"/>
    <col min="15633" max="15872" width="8.85546875" style="126"/>
    <col min="15873" max="15873" width="4.140625" style="126" customWidth="1"/>
    <col min="15874" max="15874" width="50" style="126" customWidth="1"/>
    <col min="15875" max="15875" width="16.85546875" style="126" bestFit="1" customWidth="1"/>
    <col min="15876" max="15881" width="16" style="126" customWidth="1"/>
    <col min="15882" max="15882" width="16.85546875" style="126" bestFit="1" customWidth="1"/>
    <col min="15883" max="15883" width="15.28515625" style="126" bestFit="1" customWidth="1"/>
    <col min="15884" max="15884" width="20" style="126" customWidth="1"/>
    <col min="15885" max="15885" width="18.42578125" style="126" customWidth="1"/>
    <col min="15886" max="15886" width="8.85546875" style="126"/>
    <col min="15887" max="15887" width="12.5703125" style="126" bestFit="1" customWidth="1"/>
    <col min="15888" max="15888" width="10.5703125" style="126" bestFit="1" customWidth="1"/>
    <col min="15889" max="16128" width="8.85546875" style="126"/>
    <col min="16129" max="16129" width="4.140625" style="126" customWidth="1"/>
    <col min="16130" max="16130" width="50" style="126" customWidth="1"/>
    <col min="16131" max="16131" width="16.85546875" style="126" bestFit="1" customWidth="1"/>
    <col min="16132" max="16137" width="16" style="126" customWidth="1"/>
    <col min="16138" max="16138" width="16.85546875" style="126" bestFit="1" customWidth="1"/>
    <col min="16139" max="16139" width="15.28515625" style="126" bestFit="1" customWidth="1"/>
    <col min="16140" max="16140" width="20" style="126" customWidth="1"/>
    <col min="16141" max="16141" width="18.42578125" style="126" customWidth="1"/>
    <col min="16142" max="16142" width="8.85546875" style="126"/>
    <col min="16143" max="16143" width="12.5703125" style="126" bestFit="1" customWidth="1"/>
    <col min="16144" max="16144" width="10.5703125" style="126" bestFit="1" customWidth="1"/>
    <col min="16145" max="16384" width="8.85546875" style="126"/>
  </cols>
  <sheetData>
    <row r="1" spans="1:16" ht="18" x14ac:dyDescent="0.35">
      <c r="L1" s="127"/>
      <c r="M1" s="472" t="s">
        <v>889</v>
      </c>
    </row>
    <row r="2" spans="1:16" ht="19.5" x14ac:dyDescent="0.35">
      <c r="A2" s="643" t="s">
        <v>11</v>
      </c>
      <c r="B2" s="643"/>
      <c r="C2" s="643"/>
      <c r="D2" s="643"/>
      <c r="E2" s="643"/>
      <c r="F2" s="643"/>
      <c r="G2" s="643"/>
      <c r="H2" s="643"/>
      <c r="I2" s="643"/>
      <c r="J2" s="643"/>
      <c r="K2" s="643"/>
      <c r="L2" s="643"/>
      <c r="M2" s="643"/>
    </row>
    <row r="3" spans="1:16" ht="19.5" x14ac:dyDescent="0.35">
      <c r="A3" s="643" t="s">
        <v>888</v>
      </c>
      <c r="B3" s="643"/>
      <c r="C3" s="643"/>
      <c r="D3" s="643"/>
      <c r="E3" s="643"/>
      <c r="F3" s="643"/>
      <c r="G3" s="643"/>
      <c r="H3" s="643"/>
      <c r="I3" s="643"/>
      <c r="J3" s="643"/>
      <c r="K3" s="643"/>
      <c r="L3" s="643"/>
      <c r="M3" s="643"/>
    </row>
    <row r="4" spans="1:16" ht="15" x14ac:dyDescent="0.3">
      <c r="A4" s="128"/>
      <c r="B4" s="128"/>
      <c r="C4" s="128"/>
      <c r="D4" s="128"/>
      <c r="E4" s="128"/>
      <c r="F4" s="128"/>
      <c r="G4" s="128"/>
      <c r="H4" s="128"/>
      <c r="I4" s="128"/>
      <c r="J4" s="128"/>
      <c r="K4" s="128"/>
      <c r="L4" s="128"/>
      <c r="M4" s="106"/>
    </row>
    <row r="6" spans="1:16" s="129" customFormat="1" ht="18" customHeight="1" x14ac:dyDescent="0.2">
      <c r="A6" s="644" t="s">
        <v>12</v>
      </c>
      <c r="B6" s="644" t="s">
        <v>13</v>
      </c>
      <c r="C6" s="644" t="s">
        <v>902</v>
      </c>
      <c r="D6" s="644"/>
      <c r="E6" s="644"/>
      <c r="F6" s="644"/>
      <c r="G6" s="644"/>
      <c r="H6" s="644"/>
      <c r="I6" s="644"/>
      <c r="J6" s="644"/>
      <c r="K6" s="644"/>
      <c r="L6" s="644"/>
      <c r="M6" s="644"/>
    </row>
    <row r="7" spans="1:16" s="129" customFormat="1" ht="60" x14ac:dyDescent="0.2">
      <c r="A7" s="644"/>
      <c r="B7" s="644"/>
      <c r="C7" s="210" t="s">
        <v>14</v>
      </c>
      <c r="D7" s="210" t="s">
        <v>15</v>
      </c>
      <c r="E7" s="447" t="s">
        <v>903</v>
      </c>
      <c r="F7" s="447" t="s">
        <v>904</v>
      </c>
      <c r="G7" s="447" t="s">
        <v>221</v>
      </c>
      <c r="H7" s="447" t="s">
        <v>905</v>
      </c>
      <c r="I7" s="447" t="s">
        <v>906</v>
      </c>
      <c r="J7" s="210" t="s">
        <v>907</v>
      </c>
      <c r="K7" s="447" t="s">
        <v>222</v>
      </c>
      <c r="L7" s="210" t="s">
        <v>223</v>
      </c>
      <c r="M7" s="210" t="s">
        <v>71</v>
      </c>
    </row>
    <row r="8" spans="1:16" s="130" customFormat="1" ht="24.75" x14ac:dyDescent="0.15">
      <c r="A8" s="225" t="s">
        <v>890</v>
      </c>
      <c r="B8" s="225" t="s">
        <v>891</v>
      </c>
      <c r="C8" s="225" t="s">
        <v>892</v>
      </c>
      <c r="D8" s="225" t="s">
        <v>893</v>
      </c>
      <c r="E8" s="225" t="s">
        <v>894</v>
      </c>
      <c r="F8" s="225" t="s">
        <v>895</v>
      </c>
      <c r="G8" s="225" t="s">
        <v>896</v>
      </c>
      <c r="H8" s="225" t="s">
        <v>897</v>
      </c>
      <c r="I8" s="225" t="s">
        <v>898</v>
      </c>
      <c r="J8" s="225" t="s">
        <v>899</v>
      </c>
      <c r="K8" s="225" t="s">
        <v>900</v>
      </c>
      <c r="L8" s="225" t="s">
        <v>901</v>
      </c>
      <c r="M8" s="226" t="s">
        <v>908</v>
      </c>
    </row>
    <row r="9" spans="1:16" s="129" customFormat="1" ht="14.25" x14ac:dyDescent="0.25">
      <c r="A9" s="434">
        <v>1</v>
      </c>
      <c r="B9" s="435" t="s">
        <v>20</v>
      </c>
      <c r="C9" s="436">
        <v>302544475</v>
      </c>
      <c r="D9" s="436">
        <v>21667150</v>
      </c>
      <c r="E9" s="436">
        <v>0</v>
      </c>
      <c r="F9" s="436">
        <v>50573732</v>
      </c>
      <c r="G9" s="436">
        <v>0</v>
      </c>
      <c r="H9" s="436">
        <v>5243500</v>
      </c>
      <c r="I9" s="436"/>
      <c r="J9" s="436">
        <v>50113950</v>
      </c>
      <c r="K9" s="436">
        <v>0</v>
      </c>
      <c r="L9" s="436">
        <v>0</v>
      </c>
      <c r="M9" s="437">
        <f>SUM(C9:L9)</f>
        <v>430142807</v>
      </c>
      <c r="O9" s="134">
        <v>430142807</v>
      </c>
      <c r="P9" s="234">
        <f>O9-M9</f>
        <v>0</v>
      </c>
    </row>
    <row r="10" spans="1:16" s="129" customFormat="1" ht="14.25" x14ac:dyDescent="0.2">
      <c r="A10" s="438">
        <v>2</v>
      </c>
      <c r="B10" s="439" t="s">
        <v>21</v>
      </c>
      <c r="C10" s="440">
        <v>2504200</v>
      </c>
      <c r="D10" s="440">
        <v>3502000</v>
      </c>
      <c r="E10" s="440">
        <v>0</v>
      </c>
      <c r="F10" s="440">
        <v>2353430</v>
      </c>
      <c r="G10" s="440">
        <v>0</v>
      </c>
      <c r="H10" s="440">
        <v>2400000</v>
      </c>
      <c r="I10" s="440"/>
      <c r="J10" s="440">
        <v>2500200</v>
      </c>
      <c r="K10" s="440">
        <v>0</v>
      </c>
      <c r="L10" s="440">
        <v>0</v>
      </c>
      <c r="M10" s="441">
        <f t="shared" ref="M10:M59" si="0">SUM(C10:L10)</f>
        <v>13259830</v>
      </c>
    </row>
    <row r="11" spans="1:16" s="129" customFormat="1" ht="14.25" x14ac:dyDescent="0.2">
      <c r="A11" s="438">
        <v>3</v>
      </c>
      <c r="B11" s="439" t="s">
        <v>22</v>
      </c>
      <c r="C11" s="440">
        <v>3438750</v>
      </c>
      <c r="D11" s="440">
        <v>220000</v>
      </c>
      <c r="E11" s="440">
        <v>0</v>
      </c>
      <c r="F11" s="440">
        <v>593500</v>
      </c>
      <c r="G11" s="440">
        <v>0</v>
      </c>
      <c r="H11" s="440">
        <v>0</v>
      </c>
      <c r="I11" s="440"/>
      <c r="J11" s="440">
        <v>450000</v>
      </c>
      <c r="K11" s="440">
        <v>0</v>
      </c>
      <c r="L11" s="440">
        <v>0</v>
      </c>
      <c r="M11" s="441">
        <f t="shared" si="0"/>
        <v>4702250</v>
      </c>
    </row>
    <row r="12" spans="1:16" s="129" customFormat="1" ht="14.25" x14ac:dyDescent="0.2">
      <c r="A12" s="438">
        <v>4</v>
      </c>
      <c r="B12" s="439" t="s">
        <v>23</v>
      </c>
      <c r="C12" s="440">
        <v>163173120</v>
      </c>
      <c r="D12" s="440">
        <v>21207000</v>
      </c>
      <c r="E12" s="440">
        <v>903000</v>
      </c>
      <c r="F12" s="440">
        <v>0</v>
      </c>
      <c r="G12" s="440">
        <v>0</v>
      </c>
      <c r="H12" s="440">
        <v>0</v>
      </c>
      <c r="I12" s="440"/>
      <c r="J12" s="440">
        <v>55998700</v>
      </c>
      <c r="K12" s="440">
        <v>236620300</v>
      </c>
      <c r="L12" s="440">
        <v>0</v>
      </c>
      <c r="M12" s="441">
        <f t="shared" si="0"/>
        <v>477902120</v>
      </c>
    </row>
    <row r="13" spans="1:16" s="129" customFormat="1" ht="14.25" x14ac:dyDescent="0.2">
      <c r="A13" s="438">
        <v>5</v>
      </c>
      <c r="B13" s="439" t="s">
        <v>24</v>
      </c>
      <c r="C13" s="440">
        <v>186971234</v>
      </c>
      <c r="D13" s="440">
        <v>118478750</v>
      </c>
      <c r="E13" s="440">
        <v>0</v>
      </c>
      <c r="F13" s="440">
        <v>0</v>
      </c>
      <c r="G13" s="440">
        <v>104156800</v>
      </c>
      <c r="H13" s="440">
        <v>0</v>
      </c>
      <c r="I13" s="440"/>
      <c r="J13" s="440">
        <v>77891400</v>
      </c>
      <c r="K13" s="440">
        <v>99858000</v>
      </c>
      <c r="L13" s="440">
        <v>1207145512</v>
      </c>
      <c r="M13" s="441">
        <f t="shared" si="0"/>
        <v>1794501696</v>
      </c>
    </row>
    <row r="14" spans="1:16" s="129" customFormat="1" ht="14.25" x14ac:dyDescent="0.2">
      <c r="A14" s="438">
        <v>6</v>
      </c>
      <c r="B14" s="439" t="s">
        <v>25</v>
      </c>
      <c r="C14" s="440">
        <v>47289250</v>
      </c>
      <c r="D14" s="440">
        <v>19038950</v>
      </c>
      <c r="E14" s="440">
        <v>0</v>
      </c>
      <c r="F14" s="440">
        <v>97961000</v>
      </c>
      <c r="G14" s="440">
        <v>0</v>
      </c>
      <c r="H14" s="440">
        <v>0</v>
      </c>
      <c r="I14" s="440">
        <v>0</v>
      </c>
      <c r="J14" s="440">
        <v>21280000</v>
      </c>
      <c r="K14" s="440">
        <v>248509983.5</v>
      </c>
      <c r="L14" s="440">
        <v>1178018392</v>
      </c>
      <c r="M14" s="441">
        <f t="shared" si="0"/>
        <v>1612097575.5</v>
      </c>
    </row>
    <row r="15" spans="1:16" s="129" customFormat="1" ht="14.25" x14ac:dyDescent="0.2">
      <c r="A15" s="438">
        <v>7</v>
      </c>
      <c r="B15" s="439" t="s">
        <v>26</v>
      </c>
      <c r="C15" s="440">
        <v>2499550</v>
      </c>
      <c r="D15" s="440">
        <v>3993600</v>
      </c>
      <c r="E15" s="440">
        <v>0</v>
      </c>
      <c r="F15" s="440">
        <v>0</v>
      </c>
      <c r="G15" s="440">
        <v>49198000</v>
      </c>
      <c r="H15" s="440">
        <v>10169178</v>
      </c>
      <c r="I15" s="440">
        <v>0</v>
      </c>
      <c r="J15" s="440">
        <v>1706500</v>
      </c>
      <c r="K15" s="440">
        <v>302503293</v>
      </c>
      <c r="L15" s="440">
        <v>0</v>
      </c>
      <c r="M15" s="441">
        <f t="shared" si="0"/>
        <v>370070121</v>
      </c>
    </row>
    <row r="16" spans="1:16" s="129" customFormat="1" ht="14.25" x14ac:dyDescent="0.2">
      <c r="A16" s="438">
        <v>8</v>
      </c>
      <c r="B16" s="439" t="s">
        <v>27</v>
      </c>
      <c r="C16" s="440">
        <v>1956480</v>
      </c>
      <c r="D16" s="440">
        <v>0</v>
      </c>
      <c r="E16" s="440">
        <v>0</v>
      </c>
      <c r="F16" s="440">
        <v>0</v>
      </c>
      <c r="G16" s="440">
        <v>0</v>
      </c>
      <c r="H16" s="440">
        <v>0</v>
      </c>
      <c r="I16" s="440">
        <v>0</v>
      </c>
      <c r="J16" s="440">
        <v>225000</v>
      </c>
      <c r="K16" s="440">
        <v>0</v>
      </c>
      <c r="L16" s="440">
        <v>0</v>
      </c>
      <c r="M16" s="441">
        <f t="shared" si="0"/>
        <v>2181480</v>
      </c>
    </row>
    <row r="17" spans="1:15" s="129" customFormat="1" ht="14.25" x14ac:dyDescent="0.2">
      <c r="A17" s="438">
        <v>9</v>
      </c>
      <c r="B17" s="439" t="s">
        <v>28</v>
      </c>
      <c r="C17" s="440">
        <v>697000</v>
      </c>
      <c r="D17" s="440">
        <v>201000</v>
      </c>
      <c r="E17" s="440">
        <v>36000</v>
      </c>
      <c r="F17" s="440">
        <v>0</v>
      </c>
      <c r="G17" s="440">
        <v>0</v>
      </c>
      <c r="H17" s="440">
        <v>0</v>
      </c>
      <c r="I17" s="440">
        <v>0</v>
      </c>
      <c r="J17" s="440">
        <v>404000</v>
      </c>
      <c r="K17" s="440">
        <v>0</v>
      </c>
      <c r="L17" s="440">
        <v>0</v>
      </c>
      <c r="M17" s="441">
        <f t="shared" si="0"/>
        <v>1338000</v>
      </c>
    </row>
    <row r="18" spans="1:15" s="129" customFormat="1" ht="14.25" x14ac:dyDescent="0.2">
      <c r="A18" s="438">
        <v>10</v>
      </c>
      <c r="B18" s="439" t="s">
        <v>29</v>
      </c>
      <c r="C18" s="440">
        <v>1382750</v>
      </c>
      <c r="D18" s="440">
        <v>0</v>
      </c>
      <c r="E18" s="440">
        <v>180000</v>
      </c>
      <c r="F18" s="440">
        <v>0</v>
      </c>
      <c r="G18" s="440">
        <v>0</v>
      </c>
      <c r="H18" s="440">
        <v>0</v>
      </c>
      <c r="I18" s="440">
        <v>0</v>
      </c>
      <c r="J18" s="440">
        <v>0</v>
      </c>
      <c r="K18" s="440">
        <v>0</v>
      </c>
      <c r="L18" s="440">
        <v>0</v>
      </c>
      <c r="M18" s="441">
        <f t="shared" si="0"/>
        <v>1562750</v>
      </c>
    </row>
    <row r="19" spans="1:15" s="129" customFormat="1" ht="14.25" x14ac:dyDescent="0.2">
      <c r="A19" s="438">
        <v>11</v>
      </c>
      <c r="B19" s="439" t="s">
        <v>30</v>
      </c>
      <c r="C19" s="440">
        <v>710000</v>
      </c>
      <c r="D19" s="440">
        <v>554500</v>
      </c>
      <c r="E19" s="440">
        <v>0</v>
      </c>
      <c r="F19" s="440">
        <v>997100</v>
      </c>
      <c r="G19" s="440">
        <v>0</v>
      </c>
      <c r="H19" s="440">
        <v>13315000</v>
      </c>
      <c r="I19" s="440">
        <v>0</v>
      </c>
      <c r="J19" s="440">
        <v>1019000</v>
      </c>
      <c r="K19" s="440">
        <v>0</v>
      </c>
      <c r="L19" s="440">
        <v>0</v>
      </c>
      <c r="M19" s="441">
        <f t="shared" si="0"/>
        <v>16595600</v>
      </c>
    </row>
    <row r="20" spans="1:15" s="129" customFormat="1" ht="28.5" x14ac:dyDescent="0.2">
      <c r="A20" s="438">
        <v>12</v>
      </c>
      <c r="B20" s="439" t="s">
        <v>31</v>
      </c>
      <c r="C20" s="440">
        <v>52331550</v>
      </c>
      <c r="D20" s="440">
        <v>731400</v>
      </c>
      <c r="E20" s="440">
        <v>0</v>
      </c>
      <c r="F20" s="440">
        <v>27891600</v>
      </c>
      <c r="G20" s="440">
        <v>0</v>
      </c>
      <c r="H20" s="440">
        <v>0</v>
      </c>
      <c r="I20" s="440">
        <v>0</v>
      </c>
      <c r="J20" s="440">
        <v>17618310</v>
      </c>
      <c r="K20" s="440">
        <v>0</v>
      </c>
      <c r="L20" s="440">
        <v>0</v>
      </c>
      <c r="M20" s="441">
        <f t="shared" si="0"/>
        <v>98572860</v>
      </c>
    </row>
    <row r="21" spans="1:15" s="129" customFormat="1" ht="14.25" x14ac:dyDescent="0.2">
      <c r="A21" s="438">
        <v>13</v>
      </c>
      <c r="B21" s="439" t="s">
        <v>32</v>
      </c>
      <c r="C21" s="440">
        <v>397200</v>
      </c>
      <c r="D21" s="440">
        <v>0</v>
      </c>
      <c r="E21" s="440">
        <v>0</v>
      </c>
      <c r="F21" s="440">
        <v>0</v>
      </c>
      <c r="G21" s="440">
        <v>0</v>
      </c>
      <c r="H21" s="440">
        <v>0</v>
      </c>
      <c r="I21" s="440">
        <v>0</v>
      </c>
      <c r="J21" s="440">
        <v>0</v>
      </c>
      <c r="K21" s="440">
        <v>0</v>
      </c>
      <c r="L21" s="440">
        <v>0</v>
      </c>
      <c r="M21" s="441">
        <f t="shared" si="0"/>
        <v>397200</v>
      </c>
    </row>
    <row r="22" spans="1:15" s="129" customFormat="1" ht="14.25" x14ac:dyDescent="0.2">
      <c r="A22" s="438">
        <v>14</v>
      </c>
      <c r="B22" s="439" t="s">
        <v>33</v>
      </c>
      <c r="C22" s="440">
        <v>1922500</v>
      </c>
      <c r="D22" s="440">
        <v>0</v>
      </c>
      <c r="E22" s="440">
        <v>0</v>
      </c>
      <c r="F22" s="440">
        <v>964000</v>
      </c>
      <c r="G22" s="440">
        <v>0</v>
      </c>
      <c r="H22" s="440">
        <v>0</v>
      </c>
      <c r="I22" s="440">
        <v>0</v>
      </c>
      <c r="J22" s="440">
        <v>374000</v>
      </c>
      <c r="K22" s="440">
        <v>0</v>
      </c>
      <c r="L22" s="440">
        <v>0</v>
      </c>
      <c r="M22" s="441">
        <f t="shared" si="0"/>
        <v>3260500</v>
      </c>
    </row>
    <row r="23" spans="1:15" s="129" customFormat="1" ht="28.5" x14ac:dyDescent="0.2">
      <c r="A23" s="438">
        <v>15</v>
      </c>
      <c r="B23" s="439" t="s">
        <v>34</v>
      </c>
      <c r="C23" s="440">
        <v>1630975</v>
      </c>
      <c r="D23" s="440">
        <v>0</v>
      </c>
      <c r="E23" s="440">
        <v>0</v>
      </c>
      <c r="F23" s="440">
        <v>0</v>
      </c>
      <c r="G23" s="440">
        <v>0</v>
      </c>
      <c r="H23" s="440">
        <v>0</v>
      </c>
      <c r="I23" s="440">
        <v>0</v>
      </c>
      <c r="J23" s="440">
        <v>0</v>
      </c>
      <c r="K23" s="440">
        <v>0</v>
      </c>
      <c r="L23" s="440">
        <v>0</v>
      </c>
      <c r="M23" s="441">
        <f t="shared" si="0"/>
        <v>1630975</v>
      </c>
    </row>
    <row r="24" spans="1:15" s="129" customFormat="1" ht="14.25" x14ac:dyDescent="0.2">
      <c r="A24" s="438">
        <v>16</v>
      </c>
      <c r="B24" s="439" t="s">
        <v>35</v>
      </c>
      <c r="C24" s="440">
        <v>11474000</v>
      </c>
      <c r="D24" s="440">
        <v>5703500</v>
      </c>
      <c r="E24" s="440">
        <v>0</v>
      </c>
      <c r="F24" s="440">
        <v>17092200</v>
      </c>
      <c r="G24" s="440">
        <v>0</v>
      </c>
      <c r="H24" s="440">
        <v>0</v>
      </c>
      <c r="I24" s="440">
        <v>13870000</v>
      </c>
      <c r="J24" s="440">
        <v>13748000</v>
      </c>
      <c r="K24" s="440">
        <v>1630000</v>
      </c>
      <c r="L24" s="440">
        <v>0</v>
      </c>
      <c r="M24" s="441">
        <f t="shared" si="0"/>
        <v>63517700</v>
      </c>
    </row>
    <row r="25" spans="1:15" s="129" customFormat="1" ht="14.25" x14ac:dyDescent="0.2">
      <c r="A25" s="438">
        <v>17</v>
      </c>
      <c r="B25" s="439" t="s">
        <v>36</v>
      </c>
      <c r="C25" s="440">
        <v>14103000</v>
      </c>
      <c r="D25" s="440">
        <v>0</v>
      </c>
      <c r="E25" s="440">
        <v>0</v>
      </c>
      <c r="F25" s="440">
        <v>0</v>
      </c>
      <c r="G25" s="440">
        <v>0</v>
      </c>
      <c r="H25" s="440">
        <v>0</v>
      </c>
      <c r="I25" s="440">
        <v>0</v>
      </c>
      <c r="J25" s="440">
        <v>1481000</v>
      </c>
      <c r="K25" s="440">
        <v>0</v>
      </c>
      <c r="L25" s="440">
        <v>0</v>
      </c>
      <c r="M25" s="441">
        <f t="shared" si="0"/>
        <v>15584000</v>
      </c>
    </row>
    <row r="26" spans="1:15" s="129" customFormat="1" ht="14.25" x14ac:dyDescent="0.2">
      <c r="A26" s="438">
        <v>18</v>
      </c>
      <c r="B26" s="439" t="s">
        <v>37</v>
      </c>
      <c r="C26" s="440">
        <v>0</v>
      </c>
      <c r="D26" s="440">
        <v>0</v>
      </c>
      <c r="E26" s="440">
        <v>0</v>
      </c>
      <c r="F26" s="440">
        <v>0</v>
      </c>
      <c r="G26" s="440">
        <v>0</v>
      </c>
      <c r="H26" s="440">
        <v>3619000</v>
      </c>
      <c r="I26" s="440">
        <v>0</v>
      </c>
      <c r="J26" s="440">
        <v>0</v>
      </c>
      <c r="K26" s="440">
        <v>0</v>
      </c>
      <c r="L26" s="440">
        <v>0</v>
      </c>
      <c r="M26" s="441">
        <f t="shared" si="0"/>
        <v>3619000</v>
      </c>
    </row>
    <row r="27" spans="1:15" s="129" customFormat="1" ht="14.25" x14ac:dyDescent="0.2">
      <c r="A27" s="438">
        <v>19</v>
      </c>
      <c r="B27" s="439" t="s">
        <v>38</v>
      </c>
      <c r="C27" s="440">
        <v>5896850</v>
      </c>
      <c r="D27" s="440">
        <v>1077500</v>
      </c>
      <c r="E27" s="440">
        <v>685000</v>
      </c>
      <c r="F27" s="440">
        <v>1620500</v>
      </c>
      <c r="G27" s="440">
        <v>0</v>
      </c>
      <c r="H27" s="440">
        <v>7600000</v>
      </c>
      <c r="I27" s="440">
        <v>0</v>
      </c>
      <c r="J27" s="440">
        <v>1909000</v>
      </c>
      <c r="K27" s="440">
        <v>0</v>
      </c>
      <c r="L27" s="440">
        <v>0</v>
      </c>
      <c r="M27" s="441">
        <f t="shared" si="0"/>
        <v>18788850</v>
      </c>
    </row>
    <row r="28" spans="1:15" s="129" customFormat="1" ht="14.25" x14ac:dyDescent="0.2">
      <c r="A28" s="438">
        <v>20</v>
      </c>
      <c r="B28" s="439" t="s">
        <v>39</v>
      </c>
      <c r="C28" s="440">
        <v>47717700</v>
      </c>
      <c r="D28" s="440">
        <v>5236370</v>
      </c>
      <c r="E28" s="440">
        <v>0</v>
      </c>
      <c r="F28" s="440">
        <v>17999550</v>
      </c>
      <c r="G28" s="440">
        <v>0</v>
      </c>
      <c r="H28" s="440">
        <v>7000000</v>
      </c>
      <c r="I28" s="440">
        <v>0</v>
      </c>
      <c r="J28" s="440">
        <v>0</v>
      </c>
      <c r="K28" s="440">
        <v>0</v>
      </c>
      <c r="L28" s="440">
        <v>0</v>
      </c>
      <c r="M28" s="441">
        <f t="shared" si="0"/>
        <v>77953620</v>
      </c>
    </row>
    <row r="29" spans="1:15" s="129" customFormat="1" ht="14.25" x14ac:dyDescent="0.2">
      <c r="A29" s="438">
        <v>21</v>
      </c>
      <c r="B29" s="439" t="s">
        <v>40</v>
      </c>
      <c r="C29" s="440">
        <v>779000</v>
      </c>
      <c r="D29" s="440">
        <v>217500</v>
      </c>
      <c r="E29" s="440">
        <v>0</v>
      </c>
      <c r="F29" s="440">
        <v>319000</v>
      </c>
      <c r="G29" s="440">
        <v>0</v>
      </c>
      <c r="H29" s="440">
        <v>0</v>
      </c>
      <c r="I29" s="440">
        <v>0</v>
      </c>
      <c r="J29" s="440">
        <v>62127100</v>
      </c>
      <c r="K29" s="440">
        <v>0</v>
      </c>
      <c r="L29" s="440">
        <v>0</v>
      </c>
      <c r="M29" s="441">
        <f t="shared" si="0"/>
        <v>63442600</v>
      </c>
    </row>
    <row r="30" spans="1:15" s="129" customFormat="1" ht="28.5" x14ac:dyDescent="0.2">
      <c r="A30" s="438">
        <v>22</v>
      </c>
      <c r="B30" s="439" t="s">
        <v>41</v>
      </c>
      <c r="C30" s="440">
        <v>65219632</v>
      </c>
      <c r="D30" s="440">
        <v>0</v>
      </c>
      <c r="E30" s="440">
        <v>0</v>
      </c>
      <c r="F30" s="440">
        <v>0</v>
      </c>
      <c r="G30" s="440">
        <v>0</v>
      </c>
      <c r="H30" s="440">
        <v>0</v>
      </c>
      <c r="I30" s="440">
        <v>0</v>
      </c>
      <c r="J30" s="440">
        <v>0</v>
      </c>
      <c r="K30" s="440">
        <v>0</v>
      </c>
      <c r="L30" s="440">
        <v>0</v>
      </c>
      <c r="M30" s="441">
        <f t="shared" si="0"/>
        <v>65219632</v>
      </c>
    </row>
    <row r="31" spans="1:15" s="129" customFormat="1" ht="14.25" x14ac:dyDescent="0.2">
      <c r="A31" s="438">
        <v>23</v>
      </c>
      <c r="B31" s="439" t="s">
        <v>42</v>
      </c>
      <c r="C31" s="440">
        <v>938000</v>
      </c>
      <c r="D31" s="440">
        <v>0</v>
      </c>
      <c r="E31" s="440">
        <v>0</v>
      </c>
      <c r="F31" s="440">
        <v>0</v>
      </c>
      <c r="G31" s="440">
        <v>0</v>
      </c>
      <c r="H31" s="440">
        <v>0</v>
      </c>
      <c r="I31" s="440">
        <v>0</v>
      </c>
      <c r="J31" s="440">
        <v>241800</v>
      </c>
      <c r="K31" s="440">
        <v>0</v>
      </c>
      <c r="L31" s="440">
        <v>0</v>
      </c>
      <c r="M31" s="441">
        <f t="shared" si="0"/>
        <v>1179800</v>
      </c>
    </row>
    <row r="32" spans="1:15" s="129" customFormat="1" ht="28.5" x14ac:dyDescent="0.2">
      <c r="A32" s="438">
        <v>24</v>
      </c>
      <c r="B32" s="439" t="s">
        <v>43</v>
      </c>
      <c r="C32" s="440">
        <v>7399143</v>
      </c>
      <c r="D32" s="440">
        <v>0</v>
      </c>
      <c r="E32" s="440">
        <v>0</v>
      </c>
      <c r="F32" s="440">
        <v>0</v>
      </c>
      <c r="G32" s="440">
        <v>0</v>
      </c>
      <c r="H32" s="440">
        <v>0</v>
      </c>
      <c r="I32" s="440">
        <v>0</v>
      </c>
      <c r="J32" s="440">
        <v>600000</v>
      </c>
      <c r="K32" s="440">
        <v>0</v>
      </c>
      <c r="L32" s="440">
        <v>0</v>
      </c>
      <c r="M32" s="441">
        <f t="shared" si="0"/>
        <v>7999143</v>
      </c>
      <c r="N32" s="235">
        <v>7999143</v>
      </c>
      <c r="O32" s="235">
        <f>N32-M32</f>
        <v>0</v>
      </c>
    </row>
    <row r="33" spans="1:13" s="129" customFormat="1" ht="28.5" x14ac:dyDescent="0.2">
      <c r="A33" s="438">
        <v>25</v>
      </c>
      <c r="B33" s="439" t="s">
        <v>44</v>
      </c>
      <c r="C33" s="440">
        <v>504600</v>
      </c>
      <c r="D33" s="440">
        <v>0</v>
      </c>
      <c r="E33" s="440">
        <v>0</v>
      </c>
      <c r="F33" s="440">
        <v>0</v>
      </c>
      <c r="G33" s="440">
        <v>0</v>
      </c>
      <c r="H33" s="440">
        <v>0</v>
      </c>
      <c r="I33" s="440">
        <v>0</v>
      </c>
      <c r="J33" s="440">
        <v>0</v>
      </c>
      <c r="K33" s="440">
        <v>0</v>
      </c>
      <c r="L33" s="440">
        <v>0</v>
      </c>
      <c r="M33" s="441">
        <f t="shared" si="0"/>
        <v>504600</v>
      </c>
    </row>
    <row r="34" spans="1:13" s="129" customFormat="1" ht="14.25" x14ac:dyDescent="0.2">
      <c r="A34" s="438">
        <v>26</v>
      </c>
      <c r="B34" s="439" t="s">
        <v>45</v>
      </c>
      <c r="C34" s="440">
        <v>0</v>
      </c>
      <c r="D34" s="440">
        <v>0</v>
      </c>
      <c r="E34" s="440">
        <v>0</v>
      </c>
      <c r="F34" s="440">
        <v>0</v>
      </c>
      <c r="G34" s="440">
        <v>0</v>
      </c>
      <c r="H34" s="440">
        <v>0</v>
      </c>
      <c r="I34" s="440">
        <v>0</v>
      </c>
      <c r="J34" s="440">
        <v>0</v>
      </c>
      <c r="K34" s="440">
        <v>0</v>
      </c>
      <c r="L34" s="440">
        <v>0</v>
      </c>
      <c r="M34" s="441">
        <f t="shared" si="0"/>
        <v>0</v>
      </c>
    </row>
    <row r="35" spans="1:13" s="129" customFormat="1" ht="14.25" x14ac:dyDescent="0.2">
      <c r="A35" s="438">
        <v>27</v>
      </c>
      <c r="B35" s="439" t="s">
        <v>46</v>
      </c>
      <c r="C35" s="440">
        <v>0</v>
      </c>
      <c r="D35" s="440">
        <v>0</v>
      </c>
      <c r="E35" s="440">
        <v>0</v>
      </c>
      <c r="F35" s="440">
        <v>0</v>
      </c>
      <c r="G35" s="440">
        <v>0</v>
      </c>
      <c r="H35" s="440">
        <v>0</v>
      </c>
      <c r="I35" s="440">
        <v>0</v>
      </c>
      <c r="J35" s="440">
        <v>0</v>
      </c>
      <c r="K35" s="440">
        <v>0</v>
      </c>
      <c r="L35" s="440">
        <v>0</v>
      </c>
      <c r="M35" s="441">
        <f t="shared" si="0"/>
        <v>0</v>
      </c>
    </row>
    <row r="36" spans="1:13" s="129" customFormat="1" ht="14.25" x14ac:dyDescent="0.2">
      <c r="A36" s="438">
        <v>28</v>
      </c>
      <c r="B36" s="439" t="s">
        <v>47</v>
      </c>
      <c r="C36" s="440">
        <v>0</v>
      </c>
      <c r="D36" s="440">
        <v>0</v>
      </c>
      <c r="E36" s="440">
        <v>0</v>
      </c>
      <c r="F36" s="440">
        <v>0</v>
      </c>
      <c r="G36" s="440">
        <v>0</v>
      </c>
      <c r="H36" s="440">
        <v>0</v>
      </c>
      <c r="I36" s="440">
        <v>0</v>
      </c>
      <c r="J36" s="440">
        <v>0</v>
      </c>
      <c r="K36" s="440">
        <v>0</v>
      </c>
      <c r="L36" s="440">
        <v>0</v>
      </c>
      <c r="M36" s="441">
        <f t="shared" si="0"/>
        <v>0</v>
      </c>
    </row>
    <row r="37" spans="1:13" s="129" customFormat="1" ht="14.25" x14ac:dyDescent="0.2">
      <c r="A37" s="438">
        <v>29</v>
      </c>
      <c r="B37" s="439" t="s">
        <v>48</v>
      </c>
      <c r="C37" s="440">
        <v>79668659</v>
      </c>
      <c r="D37" s="440">
        <v>7936500</v>
      </c>
      <c r="E37" s="440">
        <v>0</v>
      </c>
      <c r="F37" s="440">
        <v>5452260</v>
      </c>
      <c r="G37" s="440">
        <v>0</v>
      </c>
      <c r="H37" s="440">
        <v>138941000</v>
      </c>
      <c r="I37" s="440">
        <v>0</v>
      </c>
      <c r="J37" s="440">
        <v>6127550</v>
      </c>
      <c r="K37" s="440">
        <v>0</v>
      </c>
      <c r="L37" s="440">
        <v>0</v>
      </c>
      <c r="M37" s="441">
        <f t="shared" si="0"/>
        <v>238125969</v>
      </c>
    </row>
    <row r="38" spans="1:13" s="129" customFormat="1" ht="14.25" x14ac:dyDescent="0.2">
      <c r="A38" s="438">
        <v>30</v>
      </c>
      <c r="B38" s="439" t="s">
        <v>49</v>
      </c>
      <c r="C38" s="440">
        <v>24404450</v>
      </c>
      <c r="D38" s="440">
        <v>35202000</v>
      </c>
      <c r="E38" s="440">
        <v>66000</v>
      </c>
      <c r="F38" s="440">
        <v>18483350</v>
      </c>
      <c r="G38" s="440">
        <v>0</v>
      </c>
      <c r="H38" s="440">
        <v>0</v>
      </c>
      <c r="I38" s="440">
        <v>0</v>
      </c>
      <c r="J38" s="440">
        <v>32992500</v>
      </c>
      <c r="K38" s="440">
        <v>0</v>
      </c>
      <c r="L38" s="440">
        <v>0</v>
      </c>
      <c r="M38" s="441">
        <f t="shared" si="0"/>
        <v>111148300</v>
      </c>
    </row>
    <row r="39" spans="1:13" s="129" customFormat="1" ht="14.25" x14ac:dyDescent="0.2">
      <c r="A39" s="438">
        <v>31</v>
      </c>
      <c r="B39" s="439" t="s">
        <v>50</v>
      </c>
      <c r="C39" s="440">
        <v>6973550</v>
      </c>
      <c r="D39" s="440">
        <v>1625000</v>
      </c>
      <c r="E39" s="440">
        <v>30000</v>
      </c>
      <c r="F39" s="440">
        <v>0</v>
      </c>
      <c r="G39" s="440">
        <v>0</v>
      </c>
      <c r="H39" s="440">
        <v>0</v>
      </c>
      <c r="I39" s="440">
        <v>0</v>
      </c>
      <c r="J39" s="440">
        <v>20445000</v>
      </c>
      <c r="K39" s="440">
        <v>0</v>
      </c>
      <c r="L39" s="440">
        <v>0</v>
      </c>
      <c r="M39" s="441">
        <f t="shared" si="0"/>
        <v>29073550</v>
      </c>
    </row>
    <row r="40" spans="1:13" s="129" customFormat="1" ht="14.25" x14ac:dyDescent="0.2">
      <c r="A40" s="438">
        <v>32</v>
      </c>
      <c r="B40" s="439" t="s">
        <v>51</v>
      </c>
      <c r="C40" s="440">
        <v>11189067</v>
      </c>
      <c r="D40" s="440">
        <v>0</v>
      </c>
      <c r="E40" s="440">
        <v>492000</v>
      </c>
      <c r="F40" s="440">
        <v>0</v>
      </c>
      <c r="G40" s="440">
        <v>0</v>
      </c>
      <c r="H40" s="440">
        <v>6827266</v>
      </c>
      <c r="I40" s="440">
        <v>0</v>
      </c>
      <c r="J40" s="440">
        <v>2540000</v>
      </c>
      <c r="K40" s="440">
        <v>0</v>
      </c>
      <c r="L40" s="440">
        <v>0</v>
      </c>
      <c r="M40" s="441">
        <f t="shared" si="0"/>
        <v>21048333</v>
      </c>
    </row>
    <row r="41" spans="1:13" s="129" customFormat="1" ht="14.25" x14ac:dyDescent="0.2">
      <c r="A41" s="438">
        <v>33</v>
      </c>
      <c r="B41" s="439" t="s">
        <v>52</v>
      </c>
      <c r="C41" s="440">
        <v>0</v>
      </c>
      <c r="D41" s="440">
        <v>0</v>
      </c>
      <c r="E41" s="440">
        <v>0</v>
      </c>
      <c r="F41" s="440">
        <v>0</v>
      </c>
      <c r="G41" s="440">
        <v>0</v>
      </c>
      <c r="H41" s="440">
        <v>0</v>
      </c>
      <c r="I41" s="440">
        <v>0</v>
      </c>
      <c r="J41" s="440">
        <v>0</v>
      </c>
      <c r="K41" s="440">
        <v>0</v>
      </c>
      <c r="L41" s="440">
        <v>0</v>
      </c>
      <c r="M41" s="441">
        <f t="shared" si="0"/>
        <v>0</v>
      </c>
    </row>
    <row r="42" spans="1:13" s="129" customFormat="1" ht="15.75" customHeight="1" x14ac:dyDescent="0.2">
      <c r="A42" s="438">
        <v>34</v>
      </c>
      <c r="B42" s="439" t="s">
        <v>53</v>
      </c>
      <c r="C42" s="440">
        <v>62779000</v>
      </c>
      <c r="D42" s="440">
        <v>0</v>
      </c>
      <c r="E42" s="440">
        <v>0</v>
      </c>
      <c r="F42" s="440">
        <v>70058800</v>
      </c>
      <c r="G42" s="440">
        <v>0</v>
      </c>
      <c r="H42" s="440">
        <v>0</v>
      </c>
      <c r="I42" s="440">
        <v>0</v>
      </c>
      <c r="J42" s="440">
        <v>0</v>
      </c>
      <c r="K42" s="440">
        <v>0</v>
      </c>
      <c r="L42" s="440">
        <v>0</v>
      </c>
      <c r="M42" s="441">
        <f t="shared" si="0"/>
        <v>132837800</v>
      </c>
    </row>
    <row r="43" spans="1:13" s="129" customFormat="1" ht="14.25" x14ac:dyDescent="0.2">
      <c r="A43" s="438">
        <v>35</v>
      </c>
      <c r="B43" s="439" t="s">
        <v>54</v>
      </c>
      <c r="C43" s="440">
        <v>9648750</v>
      </c>
      <c r="D43" s="440">
        <v>0</v>
      </c>
      <c r="E43" s="440">
        <v>900000</v>
      </c>
      <c r="F43" s="440">
        <v>0</v>
      </c>
      <c r="G43" s="440">
        <v>0</v>
      </c>
      <c r="H43" s="440">
        <v>5800000</v>
      </c>
      <c r="I43" s="440">
        <v>0</v>
      </c>
      <c r="J43" s="440">
        <v>2240000</v>
      </c>
      <c r="K43" s="440">
        <v>0</v>
      </c>
      <c r="L43" s="440">
        <v>0</v>
      </c>
      <c r="M43" s="441">
        <f t="shared" si="0"/>
        <v>18588750</v>
      </c>
    </row>
    <row r="44" spans="1:13" s="129" customFormat="1" ht="14.25" x14ac:dyDescent="0.2">
      <c r="A44" s="438">
        <v>36</v>
      </c>
      <c r="B44" s="439" t="s">
        <v>55</v>
      </c>
      <c r="C44" s="440">
        <v>546000</v>
      </c>
      <c r="D44" s="440">
        <v>0</v>
      </c>
      <c r="E44" s="440">
        <v>0</v>
      </c>
      <c r="F44" s="440">
        <v>0</v>
      </c>
      <c r="G44" s="440">
        <v>0</v>
      </c>
      <c r="H44" s="440">
        <v>4375000</v>
      </c>
      <c r="I44" s="440">
        <v>0</v>
      </c>
      <c r="J44" s="440">
        <v>505000</v>
      </c>
      <c r="K44" s="440">
        <v>0</v>
      </c>
      <c r="L44" s="440">
        <v>0</v>
      </c>
      <c r="M44" s="441">
        <f t="shared" si="0"/>
        <v>5426000</v>
      </c>
    </row>
    <row r="45" spans="1:13" s="129" customFormat="1" ht="14.25" x14ac:dyDescent="0.2">
      <c r="A45" s="438">
        <v>37</v>
      </c>
      <c r="B45" s="439" t="s">
        <v>56</v>
      </c>
      <c r="C45" s="440">
        <v>857000</v>
      </c>
      <c r="D45" s="440">
        <v>0</v>
      </c>
      <c r="E45" s="440">
        <v>0</v>
      </c>
      <c r="F45" s="440">
        <v>0</v>
      </c>
      <c r="G45" s="440">
        <v>0</v>
      </c>
      <c r="H45" s="440">
        <v>0</v>
      </c>
      <c r="I45" s="440">
        <v>0</v>
      </c>
      <c r="J45" s="440">
        <v>0</v>
      </c>
      <c r="K45" s="440">
        <v>0</v>
      </c>
      <c r="L45" s="440">
        <v>0</v>
      </c>
      <c r="M45" s="441">
        <f t="shared" si="0"/>
        <v>857000</v>
      </c>
    </row>
    <row r="46" spans="1:13" s="129" customFormat="1" ht="14.25" x14ac:dyDescent="0.2">
      <c r="A46" s="438">
        <v>38</v>
      </c>
      <c r="B46" s="439" t="s">
        <v>57</v>
      </c>
      <c r="C46" s="440">
        <v>224000</v>
      </c>
      <c r="D46" s="440">
        <v>0</v>
      </c>
      <c r="E46" s="440">
        <v>0</v>
      </c>
      <c r="F46" s="440">
        <v>0</v>
      </c>
      <c r="G46" s="440">
        <v>0</v>
      </c>
      <c r="H46" s="440">
        <v>0</v>
      </c>
      <c r="I46" s="440">
        <v>0</v>
      </c>
      <c r="J46" s="440">
        <v>0</v>
      </c>
      <c r="K46" s="440">
        <v>0</v>
      </c>
      <c r="L46" s="440">
        <v>0</v>
      </c>
      <c r="M46" s="441">
        <f t="shared" si="0"/>
        <v>224000</v>
      </c>
    </row>
    <row r="47" spans="1:13" s="129" customFormat="1" ht="14.25" x14ac:dyDescent="0.2">
      <c r="A47" s="438">
        <v>39</v>
      </c>
      <c r="B47" s="439" t="s">
        <v>58</v>
      </c>
      <c r="C47" s="440">
        <v>476875</v>
      </c>
      <c r="D47" s="440">
        <v>0</v>
      </c>
      <c r="E47" s="440">
        <v>0</v>
      </c>
      <c r="F47" s="440">
        <v>0</v>
      </c>
      <c r="G47" s="440">
        <v>0</v>
      </c>
      <c r="H47" s="440">
        <v>0</v>
      </c>
      <c r="I47" s="440">
        <v>0</v>
      </c>
      <c r="J47" s="440">
        <v>1680000</v>
      </c>
      <c r="K47" s="440">
        <v>0</v>
      </c>
      <c r="L47" s="440">
        <v>0</v>
      </c>
      <c r="M47" s="441">
        <f t="shared" si="0"/>
        <v>2156875</v>
      </c>
    </row>
    <row r="48" spans="1:13" s="129" customFormat="1" ht="14.25" x14ac:dyDescent="0.2">
      <c r="A48" s="438">
        <v>40</v>
      </c>
      <c r="B48" s="439" t="s">
        <v>59</v>
      </c>
      <c r="C48" s="440">
        <v>846400</v>
      </c>
      <c r="D48" s="440">
        <v>0</v>
      </c>
      <c r="E48" s="440">
        <v>0</v>
      </c>
      <c r="F48" s="440">
        <v>624000</v>
      </c>
      <c r="G48" s="440">
        <v>0</v>
      </c>
      <c r="H48" s="440">
        <v>0</v>
      </c>
      <c r="I48" s="440">
        <v>0</v>
      </c>
      <c r="J48" s="440">
        <v>0</v>
      </c>
      <c r="K48" s="440">
        <v>0</v>
      </c>
      <c r="L48" s="440">
        <v>0</v>
      </c>
      <c r="M48" s="441">
        <f t="shared" si="0"/>
        <v>1470400</v>
      </c>
    </row>
    <row r="49" spans="1:13" s="129" customFormat="1" ht="14.25" x14ac:dyDescent="0.2">
      <c r="A49" s="438">
        <v>41</v>
      </c>
      <c r="B49" s="439" t="s">
        <v>60</v>
      </c>
      <c r="C49" s="440">
        <v>589912289</v>
      </c>
      <c r="D49" s="440">
        <v>86500</v>
      </c>
      <c r="E49" s="440">
        <v>561000</v>
      </c>
      <c r="F49" s="440">
        <v>21455404</v>
      </c>
      <c r="G49" s="440">
        <v>0</v>
      </c>
      <c r="H49" s="440">
        <v>0</v>
      </c>
      <c r="I49" s="440">
        <v>0</v>
      </c>
      <c r="J49" s="440">
        <v>1260705575</v>
      </c>
      <c r="K49" s="440">
        <v>0</v>
      </c>
      <c r="L49" s="440">
        <v>0</v>
      </c>
      <c r="M49" s="441">
        <f t="shared" si="0"/>
        <v>1872720768</v>
      </c>
    </row>
    <row r="50" spans="1:13" s="129" customFormat="1" ht="14.25" x14ac:dyDescent="0.2">
      <c r="A50" s="438">
        <v>42</v>
      </c>
      <c r="B50" s="439" t="s">
        <v>61</v>
      </c>
      <c r="C50" s="440">
        <v>0</v>
      </c>
      <c r="D50" s="440">
        <v>0</v>
      </c>
      <c r="E50" s="440">
        <v>0</v>
      </c>
      <c r="F50" s="440">
        <v>0</v>
      </c>
      <c r="G50" s="440">
        <v>0</v>
      </c>
      <c r="H50" s="440">
        <v>0</v>
      </c>
      <c r="I50" s="440">
        <v>0</v>
      </c>
      <c r="J50" s="440">
        <v>0</v>
      </c>
      <c r="K50" s="440">
        <v>0</v>
      </c>
      <c r="L50" s="440">
        <v>0</v>
      </c>
      <c r="M50" s="441">
        <f t="shared" si="0"/>
        <v>0</v>
      </c>
    </row>
    <row r="51" spans="1:13" s="129" customFormat="1" ht="14.25" x14ac:dyDescent="0.2">
      <c r="A51" s="438">
        <v>43</v>
      </c>
      <c r="B51" s="439" t="s">
        <v>62</v>
      </c>
      <c r="C51" s="440">
        <v>14251750</v>
      </c>
      <c r="D51" s="440">
        <v>2814000</v>
      </c>
      <c r="E51" s="440">
        <v>2370000</v>
      </c>
      <c r="F51" s="440">
        <v>15070500</v>
      </c>
      <c r="G51" s="440">
        <v>0</v>
      </c>
      <c r="H51" s="440">
        <v>6000000</v>
      </c>
      <c r="I51" s="440">
        <v>0</v>
      </c>
      <c r="J51" s="440">
        <v>0</v>
      </c>
      <c r="K51" s="440">
        <v>0</v>
      </c>
      <c r="L51" s="440">
        <v>0</v>
      </c>
      <c r="M51" s="441">
        <f t="shared" si="0"/>
        <v>40506250</v>
      </c>
    </row>
    <row r="52" spans="1:13" s="129" customFormat="1" ht="14.25" x14ac:dyDescent="0.2">
      <c r="A52" s="438">
        <v>44</v>
      </c>
      <c r="B52" s="439" t="s">
        <v>63</v>
      </c>
      <c r="C52" s="440">
        <v>21245482</v>
      </c>
      <c r="D52" s="440">
        <v>0</v>
      </c>
      <c r="E52" s="440">
        <v>24000</v>
      </c>
      <c r="F52" s="440">
        <v>0</v>
      </c>
      <c r="G52" s="440">
        <v>0</v>
      </c>
      <c r="H52" s="440">
        <v>0</v>
      </c>
      <c r="I52" s="440">
        <v>0</v>
      </c>
      <c r="J52" s="440">
        <v>0</v>
      </c>
      <c r="K52" s="440">
        <v>0</v>
      </c>
      <c r="L52" s="440">
        <v>0</v>
      </c>
      <c r="M52" s="441">
        <f t="shared" si="0"/>
        <v>21269482</v>
      </c>
    </row>
    <row r="53" spans="1:13" s="129" customFormat="1" ht="14.25" x14ac:dyDescent="0.2">
      <c r="A53" s="438">
        <v>45</v>
      </c>
      <c r="B53" s="439" t="s">
        <v>64</v>
      </c>
      <c r="C53" s="440">
        <v>3282885</v>
      </c>
      <c r="D53" s="440">
        <v>0</v>
      </c>
      <c r="E53" s="440">
        <v>0</v>
      </c>
      <c r="F53" s="440">
        <v>264000</v>
      </c>
      <c r="G53" s="440">
        <v>0</v>
      </c>
      <c r="H53" s="440">
        <v>0</v>
      </c>
      <c r="I53" s="440">
        <v>0</v>
      </c>
      <c r="J53" s="440">
        <v>0</v>
      </c>
      <c r="K53" s="440">
        <v>0</v>
      </c>
      <c r="L53" s="440">
        <v>0</v>
      </c>
      <c r="M53" s="441">
        <f t="shared" si="0"/>
        <v>3546885</v>
      </c>
    </row>
    <row r="54" spans="1:13" s="129" customFormat="1" ht="14.25" x14ac:dyDescent="0.2">
      <c r="A54" s="438">
        <v>46</v>
      </c>
      <c r="B54" s="439" t="s">
        <v>65</v>
      </c>
      <c r="C54" s="440">
        <v>1249190</v>
      </c>
      <c r="D54" s="440">
        <v>0</v>
      </c>
      <c r="E54" s="440">
        <v>0</v>
      </c>
      <c r="F54" s="440">
        <v>0</v>
      </c>
      <c r="G54" s="440">
        <v>0</v>
      </c>
      <c r="H54" s="440">
        <v>0</v>
      </c>
      <c r="I54" s="440">
        <v>0</v>
      </c>
      <c r="J54" s="440">
        <v>46000</v>
      </c>
      <c r="K54" s="440">
        <v>0</v>
      </c>
      <c r="L54" s="440">
        <v>0</v>
      </c>
      <c r="M54" s="441">
        <f t="shared" si="0"/>
        <v>1295190</v>
      </c>
    </row>
    <row r="55" spans="1:13" s="129" customFormat="1" ht="14.25" x14ac:dyDescent="0.2">
      <c r="A55" s="438">
        <v>47</v>
      </c>
      <c r="B55" s="439" t="s">
        <v>66</v>
      </c>
      <c r="C55" s="440">
        <v>2364200</v>
      </c>
      <c r="D55" s="440">
        <v>1600000</v>
      </c>
      <c r="E55" s="440">
        <v>102000</v>
      </c>
      <c r="F55" s="440">
        <v>1168500</v>
      </c>
      <c r="G55" s="440">
        <v>0</v>
      </c>
      <c r="H55" s="440">
        <v>600000</v>
      </c>
      <c r="I55" s="440">
        <v>0</v>
      </c>
      <c r="J55" s="440">
        <v>2641000</v>
      </c>
      <c r="K55" s="440">
        <v>0</v>
      </c>
      <c r="L55" s="440">
        <v>0</v>
      </c>
      <c r="M55" s="441">
        <f t="shared" si="0"/>
        <v>8475700</v>
      </c>
    </row>
    <row r="56" spans="1:13" s="129" customFormat="1" ht="14.25" x14ac:dyDescent="0.2">
      <c r="A56" s="438">
        <v>48</v>
      </c>
      <c r="B56" s="439" t="s">
        <v>67</v>
      </c>
      <c r="C56" s="440">
        <v>3101300</v>
      </c>
      <c r="D56" s="440">
        <v>5890000</v>
      </c>
      <c r="E56" s="440">
        <v>330000</v>
      </c>
      <c r="F56" s="440">
        <v>23000</v>
      </c>
      <c r="G56" s="440">
        <v>0</v>
      </c>
      <c r="H56" s="440">
        <v>6000000</v>
      </c>
      <c r="I56" s="440">
        <v>0</v>
      </c>
      <c r="J56" s="440">
        <v>39125</v>
      </c>
      <c r="K56" s="440">
        <v>0</v>
      </c>
      <c r="L56" s="440">
        <v>0</v>
      </c>
      <c r="M56" s="441">
        <f t="shared" si="0"/>
        <v>15383425</v>
      </c>
    </row>
    <row r="57" spans="1:13" s="129" customFormat="1" ht="14.25" x14ac:dyDescent="0.2">
      <c r="A57" s="438">
        <v>49</v>
      </c>
      <c r="B57" s="439" t="s">
        <v>68</v>
      </c>
      <c r="C57" s="440">
        <v>20675789</v>
      </c>
      <c r="D57" s="440">
        <v>0</v>
      </c>
      <c r="E57" s="440">
        <v>0</v>
      </c>
      <c r="F57" s="440">
        <v>0</v>
      </c>
      <c r="G57" s="440">
        <v>0</v>
      </c>
      <c r="H57" s="440">
        <v>0</v>
      </c>
      <c r="I57" s="440">
        <v>0</v>
      </c>
      <c r="J57" s="440">
        <v>0</v>
      </c>
      <c r="K57" s="440">
        <v>0</v>
      </c>
      <c r="L57" s="440">
        <v>0</v>
      </c>
      <c r="M57" s="441">
        <f t="shared" si="0"/>
        <v>20675789</v>
      </c>
    </row>
    <row r="58" spans="1:13" s="129" customFormat="1" ht="14.25" x14ac:dyDescent="0.2">
      <c r="A58" s="438">
        <v>50</v>
      </c>
      <c r="B58" s="439" t="s">
        <v>69</v>
      </c>
      <c r="C58" s="440">
        <v>221000</v>
      </c>
      <c r="D58" s="440">
        <v>0</v>
      </c>
      <c r="E58" s="440">
        <v>0</v>
      </c>
      <c r="F58" s="440">
        <v>0</v>
      </c>
      <c r="G58" s="440">
        <v>0</v>
      </c>
      <c r="H58" s="440">
        <v>7357000</v>
      </c>
      <c r="I58" s="440">
        <v>0</v>
      </c>
      <c r="J58" s="440">
        <v>0</v>
      </c>
      <c r="K58" s="440">
        <v>0</v>
      </c>
      <c r="L58" s="440">
        <v>0</v>
      </c>
      <c r="M58" s="441">
        <f t="shared" si="0"/>
        <v>7578000</v>
      </c>
    </row>
    <row r="59" spans="1:13" s="129" customFormat="1" ht="14.25" x14ac:dyDescent="0.2">
      <c r="A59" s="442">
        <v>51</v>
      </c>
      <c r="B59" s="443" t="s">
        <v>70</v>
      </c>
      <c r="C59" s="444">
        <v>3075200</v>
      </c>
      <c r="D59" s="444">
        <v>0</v>
      </c>
      <c r="E59" s="444">
        <v>0</v>
      </c>
      <c r="F59" s="444">
        <v>0</v>
      </c>
      <c r="G59" s="444">
        <v>0</v>
      </c>
      <c r="H59" s="444">
        <v>0</v>
      </c>
      <c r="I59" s="444">
        <v>0</v>
      </c>
      <c r="J59" s="444">
        <v>0</v>
      </c>
      <c r="K59" s="444">
        <v>0</v>
      </c>
      <c r="L59" s="444">
        <v>0</v>
      </c>
      <c r="M59" s="445">
        <f t="shared" si="0"/>
        <v>3075200</v>
      </c>
    </row>
    <row r="60" spans="1:13" s="131" customFormat="1" ht="14.25" x14ac:dyDescent="0.25">
      <c r="A60" s="642" t="s">
        <v>71</v>
      </c>
      <c r="B60" s="642"/>
      <c r="C60" s="446">
        <f>SUM(C9:C59)</f>
        <v>1780473795</v>
      </c>
      <c r="D60" s="446">
        <f>SUM(D9:D59)</f>
        <v>256983220</v>
      </c>
      <c r="E60" s="446">
        <f>SUM(E9:E59)</f>
        <v>6679000</v>
      </c>
      <c r="F60" s="446">
        <f t="shared" ref="F60:L60" si="1">SUM(F9:F59)</f>
        <v>350965426</v>
      </c>
      <c r="G60" s="446">
        <f t="shared" si="1"/>
        <v>153354800</v>
      </c>
      <c r="H60" s="446">
        <f t="shared" si="1"/>
        <v>225246944</v>
      </c>
      <c r="I60" s="446">
        <f t="shared" si="1"/>
        <v>13870000</v>
      </c>
      <c r="J60" s="446">
        <f t="shared" si="1"/>
        <v>1639649710</v>
      </c>
      <c r="K60" s="446">
        <f t="shared" si="1"/>
        <v>889121576.5</v>
      </c>
      <c r="L60" s="446">
        <f t="shared" si="1"/>
        <v>2385163904</v>
      </c>
      <c r="M60" s="446">
        <f>SUM(C60:L60)</f>
        <v>7701508375.5</v>
      </c>
    </row>
    <row r="62" spans="1:13" x14ac:dyDescent="0.25">
      <c r="C62" s="132">
        <v>1780473795</v>
      </c>
      <c r="D62" s="132">
        <v>256983220</v>
      </c>
      <c r="E62" s="236">
        <v>6679000</v>
      </c>
      <c r="F62" s="132">
        <v>350965426</v>
      </c>
      <c r="G62" s="132">
        <v>153354800</v>
      </c>
      <c r="H62" s="132">
        <v>225246944</v>
      </c>
      <c r="I62" s="132">
        <v>13870000</v>
      </c>
      <c r="J62" s="132">
        <v>1639649710</v>
      </c>
      <c r="K62" s="132">
        <v>889121576.5</v>
      </c>
      <c r="L62" s="132">
        <v>2385163904</v>
      </c>
      <c r="M62" s="132">
        <f>SUM(C62:L62)</f>
        <v>7701508375.5</v>
      </c>
    </row>
    <row r="63" spans="1:13" x14ac:dyDescent="0.25">
      <c r="C63" s="133">
        <f>C62-C60</f>
        <v>0</v>
      </c>
      <c r="D63" s="133">
        <f>D62-D60</f>
        <v>0</v>
      </c>
      <c r="E63" s="133">
        <f>E62-E60</f>
        <v>0</v>
      </c>
      <c r="F63" s="133">
        <f t="shared" ref="F63:L63" si="2">F62-F60</f>
        <v>0</v>
      </c>
      <c r="G63" s="133">
        <f t="shared" si="2"/>
        <v>0</v>
      </c>
      <c r="H63" s="133">
        <f t="shared" si="2"/>
        <v>0</v>
      </c>
      <c r="I63" s="133">
        <f t="shared" si="2"/>
        <v>0</v>
      </c>
      <c r="J63" s="133">
        <f t="shared" si="2"/>
        <v>0</v>
      </c>
      <c r="K63" s="133">
        <f t="shared" si="2"/>
        <v>0</v>
      </c>
      <c r="L63" s="133">
        <f t="shared" si="2"/>
        <v>0</v>
      </c>
      <c r="M63" s="133">
        <f>M62-M60</f>
        <v>0</v>
      </c>
    </row>
    <row r="64" spans="1:13" x14ac:dyDescent="0.25">
      <c r="C64" s="132"/>
      <c r="D64" s="132"/>
      <c r="E64" s="132"/>
      <c r="F64" s="132"/>
      <c r="G64" s="132"/>
      <c r="H64" s="132"/>
      <c r="I64" s="132"/>
    </row>
    <row r="65" spans="2:9" x14ac:dyDescent="0.25">
      <c r="C65" s="133"/>
      <c r="D65" s="133"/>
      <c r="E65" s="133"/>
      <c r="F65" s="133"/>
      <c r="G65" s="133"/>
      <c r="H65" s="133"/>
      <c r="I65" s="133"/>
    </row>
    <row r="67" spans="2:9" x14ac:dyDescent="0.25">
      <c r="B67" s="134"/>
    </row>
    <row r="68" spans="2:9" x14ac:dyDescent="0.25">
      <c r="B68" s="135"/>
    </row>
  </sheetData>
  <mergeCells count="6">
    <mergeCell ref="A60:B60"/>
    <mergeCell ref="A2:M2"/>
    <mergeCell ref="A3:M3"/>
    <mergeCell ref="A6:A7"/>
    <mergeCell ref="B6:B7"/>
    <mergeCell ref="C6:M6"/>
  </mergeCells>
  <pageMargins left="0.73" right="0.19685039370078741" top="0.48" bottom="0.48" header="0.31496062992125984" footer="0.31496062992125984"/>
  <pageSetup paperSize="9" scale="54" fitToHeight="2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2"/>
  <sheetViews>
    <sheetView view="pageBreakPreview" topLeftCell="K49" zoomScale="115" zoomScaleNormal="150" zoomScaleSheetLayoutView="115" zoomScalePageLayoutView="150" workbookViewId="0">
      <selection activeCell="U54" sqref="U54"/>
    </sheetView>
  </sheetViews>
  <sheetFormatPr defaultColWidth="8.85546875" defaultRowHeight="12.75" x14ac:dyDescent="0.25"/>
  <cols>
    <col min="1" max="1" width="4.140625" style="126" customWidth="1"/>
    <col min="2" max="2" width="41.85546875" style="126" customWidth="1"/>
    <col min="3" max="3" width="18.28515625" style="126" bestFit="1" customWidth="1"/>
    <col min="4" max="4" width="20" style="126" customWidth="1"/>
    <col min="5" max="5" width="21.7109375" style="126" bestFit="1" customWidth="1"/>
    <col min="6" max="6" width="23" style="126" bestFit="1" customWidth="1"/>
    <col min="7" max="7" width="19.5703125" style="126" bestFit="1" customWidth="1"/>
    <col min="8" max="8" width="22" style="126" customWidth="1"/>
    <col min="9" max="9" width="16.85546875" style="126" bestFit="1" customWidth="1"/>
    <col min="10" max="10" width="19.5703125" style="126" bestFit="1" customWidth="1"/>
    <col min="11" max="11" width="21.7109375" style="126" bestFit="1" customWidth="1"/>
    <col min="12" max="12" width="19.5703125" style="126" bestFit="1" customWidth="1"/>
    <col min="13" max="13" width="17.85546875" style="126" customWidth="1"/>
    <col min="14" max="14" width="23" style="126" bestFit="1" customWidth="1"/>
    <col min="15" max="15" width="21.7109375" style="126" bestFit="1" customWidth="1"/>
    <col min="16" max="16" width="18.28515625" style="126" bestFit="1" customWidth="1"/>
    <col min="17" max="17" width="19.5703125" style="126" bestFit="1" customWidth="1"/>
    <col min="18" max="18" width="19.5703125" style="126" customWidth="1"/>
    <col min="19" max="19" width="23.85546875" style="126" customWidth="1"/>
    <col min="20" max="20" width="14.28515625" style="126" bestFit="1" customWidth="1"/>
    <col min="21" max="21" width="15.42578125" style="126" bestFit="1" customWidth="1"/>
    <col min="22" max="22" width="11.7109375" style="126" bestFit="1" customWidth="1"/>
    <col min="23" max="255" width="8.85546875" style="126"/>
    <col min="256" max="256" width="4.140625" style="126" customWidth="1"/>
    <col min="257" max="257" width="55.140625" style="126" bestFit="1" customWidth="1"/>
    <col min="258" max="259" width="15.28515625" style="126" customWidth="1"/>
    <col min="260" max="260" width="16.85546875" style="126" bestFit="1" customWidth="1"/>
    <col min="261" max="261" width="18" style="126" bestFit="1" customWidth="1"/>
    <col min="262" max="266" width="15.28515625" style="126" customWidth="1"/>
    <col min="267" max="267" width="16.85546875" style="126" bestFit="1" customWidth="1"/>
    <col min="268" max="269" width="15.28515625" style="126" customWidth="1"/>
    <col min="270" max="270" width="18" style="126" bestFit="1" customWidth="1"/>
    <col min="271" max="271" width="16.85546875" style="126" bestFit="1" customWidth="1"/>
    <col min="272" max="274" width="15.28515625" style="126" customWidth="1"/>
    <col min="275" max="275" width="18" style="126" bestFit="1" customWidth="1"/>
    <col min="276" max="276" width="10.85546875" style="126" bestFit="1" customWidth="1"/>
    <col min="277" max="277" width="11.7109375" style="126" bestFit="1" customWidth="1"/>
    <col min="278" max="278" width="11.42578125" style="126" bestFit="1" customWidth="1"/>
    <col min="279" max="511" width="8.85546875" style="126"/>
    <col min="512" max="512" width="4.140625" style="126" customWidth="1"/>
    <col min="513" max="513" width="55.140625" style="126" bestFit="1" customWidth="1"/>
    <col min="514" max="515" width="15.28515625" style="126" customWidth="1"/>
    <col min="516" max="516" width="16.85546875" style="126" bestFit="1" customWidth="1"/>
    <col min="517" max="517" width="18" style="126" bestFit="1" customWidth="1"/>
    <col min="518" max="522" width="15.28515625" style="126" customWidth="1"/>
    <col min="523" max="523" width="16.85546875" style="126" bestFit="1" customWidth="1"/>
    <col min="524" max="525" width="15.28515625" style="126" customWidth="1"/>
    <col min="526" max="526" width="18" style="126" bestFit="1" customWidth="1"/>
    <col min="527" max="527" width="16.85546875" style="126" bestFit="1" customWidth="1"/>
    <col min="528" max="530" width="15.28515625" style="126" customWidth="1"/>
    <col min="531" max="531" width="18" style="126" bestFit="1" customWidth="1"/>
    <col min="532" max="532" width="10.85546875" style="126" bestFit="1" customWidth="1"/>
    <col min="533" max="533" width="11.7109375" style="126" bestFit="1" customWidth="1"/>
    <col min="534" max="534" width="11.42578125" style="126" bestFit="1" customWidth="1"/>
    <col min="535" max="767" width="8.85546875" style="126"/>
    <col min="768" max="768" width="4.140625" style="126" customWidth="1"/>
    <col min="769" max="769" width="55.140625" style="126" bestFit="1" customWidth="1"/>
    <col min="770" max="771" width="15.28515625" style="126" customWidth="1"/>
    <col min="772" max="772" width="16.85546875" style="126" bestFit="1" customWidth="1"/>
    <col min="773" max="773" width="18" style="126" bestFit="1" customWidth="1"/>
    <col min="774" max="778" width="15.28515625" style="126" customWidth="1"/>
    <col min="779" max="779" width="16.85546875" style="126" bestFit="1" customWidth="1"/>
    <col min="780" max="781" width="15.28515625" style="126" customWidth="1"/>
    <col min="782" max="782" width="18" style="126" bestFit="1" customWidth="1"/>
    <col min="783" max="783" width="16.85546875" style="126" bestFit="1" customWidth="1"/>
    <col min="784" max="786" width="15.28515625" style="126" customWidth="1"/>
    <col min="787" max="787" width="18" style="126" bestFit="1" customWidth="1"/>
    <col min="788" max="788" width="10.85546875" style="126" bestFit="1" customWidth="1"/>
    <col min="789" max="789" width="11.7109375" style="126" bestFit="1" customWidth="1"/>
    <col min="790" max="790" width="11.42578125" style="126" bestFit="1" customWidth="1"/>
    <col min="791" max="1023" width="8.85546875" style="126"/>
    <col min="1024" max="1024" width="4.140625" style="126" customWidth="1"/>
    <col min="1025" max="1025" width="55.140625" style="126" bestFit="1" customWidth="1"/>
    <col min="1026" max="1027" width="15.28515625" style="126" customWidth="1"/>
    <col min="1028" max="1028" width="16.85546875" style="126" bestFit="1" customWidth="1"/>
    <col min="1029" max="1029" width="18" style="126" bestFit="1" customWidth="1"/>
    <col min="1030" max="1034" width="15.28515625" style="126" customWidth="1"/>
    <col min="1035" max="1035" width="16.85546875" style="126" bestFit="1" customWidth="1"/>
    <col min="1036" max="1037" width="15.28515625" style="126" customWidth="1"/>
    <col min="1038" max="1038" width="18" style="126" bestFit="1" customWidth="1"/>
    <col min="1039" max="1039" width="16.85546875" style="126" bestFit="1" customWidth="1"/>
    <col min="1040" max="1042" width="15.28515625" style="126" customWidth="1"/>
    <col min="1043" max="1043" width="18" style="126" bestFit="1" customWidth="1"/>
    <col min="1044" max="1044" width="10.85546875" style="126" bestFit="1" customWidth="1"/>
    <col min="1045" max="1045" width="11.7109375" style="126" bestFit="1" customWidth="1"/>
    <col min="1046" max="1046" width="11.42578125" style="126" bestFit="1" customWidth="1"/>
    <col min="1047" max="1279" width="8.85546875" style="126"/>
    <col min="1280" max="1280" width="4.140625" style="126" customWidth="1"/>
    <col min="1281" max="1281" width="55.140625" style="126" bestFit="1" customWidth="1"/>
    <col min="1282" max="1283" width="15.28515625" style="126" customWidth="1"/>
    <col min="1284" max="1284" width="16.85546875" style="126" bestFit="1" customWidth="1"/>
    <col min="1285" max="1285" width="18" style="126" bestFit="1" customWidth="1"/>
    <col min="1286" max="1290" width="15.28515625" style="126" customWidth="1"/>
    <col min="1291" max="1291" width="16.85546875" style="126" bestFit="1" customWidth="1"/>
    <col min="1292" max="1293" width="15.28515625" style="126" customWidth="1"/>
    <col min="1294" max="1294" width="18" style="126" bestFit="1" customWidth="1"/>
    <col min="1295" max="1295" width="16.85546875" style="126" bestFit="1" customWidth="1"/>
    <col min="1296" max="1298" width="15.28515625" style="126" customWidth="1"/>
    <col min="1299" max="1299" width="18" style="126" bestFit="1" customWidth="1"/>
    <col min="1300" max="1300" width="10.85546875" style="126" bestFit="1" customWidth="1"/>
    <col min="1301" max="1301" width="11.7109375" style="126" bestFit="1" customWidth="1"/>
    <col min="1302" max="1302" width="11.42578125" style="126" bestFit="1" customWidth="1"/>
    <col min="1303" max="1535" width="8.85546875" style="126"/>
    <col min="1536" max="1536" width="4.140625" style="126" customWidth="1"/>
    <col min="1537" max="1537" width="55.140625" style="126" bestFit="1" customWidth="1"/>
    <col min="1538" max="1539" width="15.28515625" style="126" customWidth="1"/>
    <col min="1540" max="1540" width="16.85546875" style="126" bestFit="1" customWidth="1"/>
    <col min="1541" max="1541" width="18" style="126" bestFit="1" customWidth="1"/>
    <col min="1542" max="1546" width="15.28515625" style="126" customWidth="1"/>
    <col min="1547" max="1547" width="16.85546875" style="126" bestFit="1" customWidth="1"/>
    <col min="1548" max="1549" width="15.28515625" style="126" customWidth="1"/>
    <col min="1550" max="1550" width="18" style="126" bestFit="1" customWidth="1"/>
    <col min="1551" max="1551" width="16.85546875" style="126" bestFit="1" customWidth="1"/>
    <col min="1552" max="1554" width="15.28515625" style="126" customWidth="1"/>
    <col min="1555" max="1555" width="18" style="126" bestFit="1" customWidth="1"/>
    <col min="1556" max="1556" width="10.85546875" style="126" bestFit="1" customWidth="1"/>
    <col min="1557" max="1557" width="11.7109375" style="126" bestFit="1" customWidth="1"/>
    <col min="1558" max="1558" width="11.42578125" style="126" bestFit="1" customWidth="1"/>
    <col min="1559" max="1791" width="8.85546875" style="126"/>
    <col min="1792" max="1792" width="4.140625" style="126" customWidth="1"/>
    <col min="1793" max="1793" width="55.140625" style="126" bestFit="1" customWidth="1"/>
    <col min="1794" max="1795" width="15.28515625" style="126" customWidth="1"/>
    <col min="1796" max="1796" width="16.85546875" style="126" bestFit="1" customWidth="1"/>
    <col min="1797" max="1797" width="18" style="126" bestFit="1" customWidth="1"/>
    <col min="1798" max="1802" width="15.28515625" style="126" customWidth="1"/>
    <col min="1803" max="1803" width="16.85546875" style="126" bestFit="1" customWidth="1"/>
    <col min="1804" max="1805" width="15.28515625" style="126" customWidth="1"/>
    <col min="1806" max="1806" width="18" style="126" bestFit="1" customWidth="1"/>
    <col min="1807" max="1807" width="16.85546875" style="126" bestFit="1" customWidth="1"/>
    <col min="1808" max="1810" width="15.28515625" style="126" customWidth="1"/>
    <col min="1811" max="1811" width="18" style="126" bestFit="1" customWidth="1"/>
    <col min="1812" max="1812" width="10.85546875" style="126" bestFit="1" customWidth="1"/>
    <col min="1813" max="1813" width="11.7109375" style="126" bestFit="1" customWidth="1"/>
    <col min="1814" max="1814" width="11.42578125" style="126" bestFit="1" customWidth="1"/>
    <col min="1815" max="2047" width="8.85546875" style="126"/>
    <col min="2048" max="2048" width="4.140625" style="126" customWidth="1"/>
    <col min="2049" max="2049" width="55.140625" style="126" bestFit="1" customWidth="1"/>
    <col min="2050" max="2051" width="15.28515625" style="126" customWidth="1"/>
    <col min="2052" max="2052" width="16.85546875" style="126" bestFit="1" customWidth="1"/>
    <col min="2053" max="2053" width="18" style="126" bestFit="1" customWidth="1"/>
    <col min="2054" max="2058" width="15.28515625" style="126" customWidth="1"/>
    <col min="2059" max="2059" width="16.85546875" style="126" bestFit="1" customWidth="1"/>
    <col min="2060" max="2061" width="15.28515625" style="126" customWidth="1"/>
    <col min="2062" max="2062" width="18" style="126" bestFit="1" customWidth="1"/>
    <col min="2063" max="2063" width="16.85546875" style="126" bestFit="1" customWidth="1"/>
    <col min="2064" max="2066" width="15.28515625" style="126" customWidth="1"/>
    <col min="2067" max="2067" width="18" style="126" bestFit="1" customWidth="1"/>
    <col min="2068" max="2068" width="10.85546875" style="126" bestFit="1" customWidth="1"/>
    <col min="2069" max="2069" width="11.7109375" style="126" bestFit="1" customWidth="1"/>
    <col min="2070" max="2070" width="11.42578125" style="126" bestFit="1" customWidth="1"/>
    <col min="2071" max="2303" width="8.85546875" style="126"/>
    <col min="2304" max="2304" width="4.140625" style="126" customWidth="1"/>
    <col min="2305" max="2305" width="55.140625" style="126" bestFit="1" customWidth="1"/>
    <col min="2306" max="2307" width="15.28515625" style="126" customWidth="1"/>
    <col min="2308" max="2308" width="16.85546875" style="126" bestFit="1" customWidth="1"/>
    <col min="2309" max="2309" width="18" style="126" bestFit="1" customWidth="1"/>
    <col min="2310" max="2314" width="15.28515625" style="126" customWidth="1"/>
    <col min="2315" max="2315" width="16.85546875" style="126" bestFit="1" customWidth="1"/>
    <col min="2316" max="2317" width="15.28515625" style="126" customWidth="1"/>
    <col min="2318" max="2318" width="18" style="126" bestFit="1" customWidth="1"/>
    <col min="2319" max="2319" width="16.85546875" style="126" bestFit="1" customWidth="1"/>
    <col min="2320" max="2322" width="15.28515625" style="126" customWidth="1"/>
    <col min="2323" max="2323" width="18" style="126" bestFit="1" customWidth="1"/>
    <col min="2324" max="2324" width="10.85546875" style="126" bestFit="1" customWidth="1"/>
    <col min="2325" max="2325" width="11.7109375" style="126" bestFit="1" customWidth="1"/>
    <col min="2326" max="2326" width="11.42578125" style="126" bestFit="1" customWidth="1"/>
    <col min="2327" max="2559" width="8.85546875" style="126"/>
    <col min="2560" max="2560" width="4.140625" style="126" customWidth="1"/>
    <col min="2561" max="2561" width="55.140625" style="126" bestFit="1" customWidth="1"/>
    <col min="2562" max="2563" width="15.28515625" style="126" customWidth="1"/>
    <col min="2564" max="2564" width="16.85546875" style="126" bestFit="1" customWidth="1"/>
    <col min="2565" max="2565" width="18" style="126" bestFit="1" customWidth="1"/>
    <col min="2566" max="2570" width="15.28515625" style="126" customWidth="1"/>
    <col min="2571" max="2571" width="16.85546875" style="126" bestFit="1" customWidth="1"/>
    <col min="2572" max="2573" width="15.28515625" style="126" customWidth="1"/>
    <col min="2574" max="2574" width="18" style="126" bestFit="1" customWidth="1"/>
    <col min="2575" max="2575" width="16.85546875" style="126" bestFit="1" customWidth="1"/>
    <col min="2576" max="2578" width="15.28515625" style="126" customWidth="1"/>
    <col min="2579" max="2579" width="18" style="126" bestFit="1" customWidth="1"/>
    <col min="2580" max="2580" width="10.85546875" style="126" bestFit="1" customWidth="1"/>
    <col min="2581" max="2581" width="11.7109375" style="126" bestFit="1" customWidth="1"/>
    <col min="2582" max="2582" width="11.42578125" style="126" bestFit="1" customWidth="1"/>
    <col min="2583" max="2815" width="8.85546875" style="126"/>
    <col min="2816" max="2816" width="4.140625" style="126" customWidth="1"/>
    <col min="2817" max="2817" width="55.140625" style="126" bestFit="1" customWidth="1"/>
    <col min="2818" max="2819" width="15.28515625" style="126" customWidth="1"/>
    <col min="2820" max="2820" width="16.85546875" style="126" bestFit="1" customWidth="1"/>
    <col min="2821" max="2821" width="18" style="126" bestFit="1" customWidth="1"/>
    <col min="2822" max="2826" width="15.28515625" style="126" customWidth="1"/>
    <col min="2827" max="2827" width="16.85546875" style="126" bestFit="1" customWidth="1"/>
    <col min="2828" max="2829" width="15.28515625" style="126" customWidth="1"/>
    <col min="2830" max="2830" width="18" style="126" bestFit="1" customWidth="1"/>
    <col min="2831" max="2831" width="16.85546875" style="126" bestFit="1" customWidth="1"/>
    <col min="2832" max="2834" width="15.28515625" style="126" customWidth="1"/>
    <col min="2835" max="2835" width="18" style="126" bestFit="1" customWidth="1"/>
    <col min="2836" max="2836" width="10.85546875" style="126" bestFit="1" customWidth="1"/>
    <col min="2837" max="2837" width="11.7109375" style="126" bestFit="1" customWidth="1"/>
    <col min="2838" max="2838" width="11.42578125" style="126" bestFit="1" customWidth="1"/>
    <col min="2839" max="3071" width="8.85546875" style="126"/>
    <col min="3072" max="3072" width="4.140625" style="126" customWidth="1"/>
    <col min="3073" max="3073" width="55.140625" style="126" bestFit="1" customWidth="1"/>
    <col min="3074" max="3075" width="15.28515625" style="126" customWidth="1"/>
    <col min="3076" max="3076" width="16.85546875" style="126" bestFit="1" customWidth="1"/>
    <col min="3077" max="3077" width="18" style="126" bestFit="1" customWidth="1"/>
    <col min="3078" max="3082" width="15.28515625" style="126" customWidth="1"/>
    <col min="3083" max="3083" width="16.85546875" style="126" bestFit="1" customWidth="1"/>
    <col min="3084" max="3085" width="15.28515625" style="126" customWidth="1"/>
    <col min="3086" max="3086" width="18" style="126" bestFit="1" customWidth="1"/>
    <col min="3087" max="3087" width="16.85546875" style="126" bestFit="1" customWidth="1"/>
    <col min="3088" max="3090" width="15.28515625" style="126" customWidth="1"/>
    <col min="3091" max="3091" width="18" style="126" bestFit="1" customWidth="1"/>
    <col min="3092" max="3092" width="10.85546875" style="126" bestFit="1" customWidth="1"/>
    <col min="3093" max="3093" width="11.7109375" style="126" bestFit="1" customWidth="1"/>
    <col min="3094" max="3094" width="11.42578125" style="126" bestFit="1" customWidth="1"/>
    <col min="3095" max="3327" width="8.85546875" style="126"/>
    <col min="3328" max="3328" width="4.140625" style="126" customWidth="1"/>
    <col min="3329" max="3329" width="55.140625" style="126" bestFit="1" customWidth="1"/>
    <col min="3330" max="3331" width="15.28515625" style="126" customWidth="1"/>
    <col min="3332" max="3332" width="16.85546875" style="126" bestFit="1" customWidth="1"/>
    <col min="3333" max="3333" width="18" style="126" bestFit="1" customWidth="1"/>
    <col min="3334" max="3338" width="15.28515625" style="126" customWidth="1"/>
    <col min="3339" max="3339" width="16.85546875" style="126" bestFit="1" customWidth="1"/>
    <col min="3340" max="3341" width="15.28515625" style="126" customWidth="1"/>
    <col min="3342" max="3342" width="18" style="126" bestFit="1" customWidth="1"/>
    <col min="3343" max="3343" width="16.85546875" style="126" bestFit="1" customWidth="1"/>
    <col min="3344" max="3346" width="15.28515625" style="126" customWidth="1"/>
    <col min="3347" max="3347" width="18" style="126" bestFit="1" customWidth="1"/>
    <col min="3348" max="3348" width="10.85546875" style="126" bestFit="1" customWidth="1"/>
    <col min="3349" max="3349" width="11.7109375" style="126" bestFit="1" customWidth="1"/>
    <col min="3350" max="3350" width="11.42578125" style="126" bestFit="1" customWidth="1"/>
    <col min="3351" max="3583" width="8.85546875" style="126"/>
    <col min="3584" max="3584" width="4.140625" style="126" customWidth="1"/>
    <col min="3585" max="3585" width="55.140625" style="126" bestFit="1" customWidth="1"/>
    <col min="3586" max="3587" width="15.28515625" style="126" customWidth="1"/>
    <col min="3588" max="3588" width="16.85546875" style="126" bestFit="1" customWidth="1"/>
    <col min="3589" max="3589" width="18" style="126" bestFit="1" customWidth="1"/>
    <col min="3590" max="3594" width="15.28515625" style="126" customWidth="1"/>
    <col min="3595" max="3595" width="16.85546875" style="126" bestFit="1" customWidth="1"/>
    <col min="3596" max="3597" width="15.28515625" style="126" customWidth="1"/>
    <col min="3598" max="3598" width="18" style="126" bestFit="1" customWidth="1"/>
    <col min="3599" max="3599" width="16.85546875" style="126" bestFit="1" customWidth="1"/>
    <col min="3600" max="3602" width="15.28515625" style="126" customWidth="1"/>
    <col min="3603" max="3603" width="18" style="126" bestFit="1" customWidth="1"/>
    <col min="3604" max="3604" width="10.85546875" style="126" bestFit="1" customWidth="1"/>
    <col min="3605" max="3605" width="11.7109375" style="126" bestFit="1" customWidth="1"/>
    <col min="3606" max="3606" width="11.42578125" style="126" bestFit="1" customWidth="1"/>
    <col min="3607" max="3839" width="8.85546875" style="126"/>
    <col min="3840" max="3840" width="4.140625" style="126" customWidth="1"/>
    <col min="3841" max="3841" width="55.140625" style="126" bestFit="1" customWidth="1"/>
    <col min="3842" max="3843" width="15.28515625" style="126" customWidth="1"/>
    <col min="3844" max="3844" width="16.85546875" style="126" bestFit="1" customWidth="1"/>
    <col min="3845" max="3845" width="18" style="126" bestFit="1" customWidth="1"/>
    <col min="3846" max="3850" width="15.28515625" style="126" customWidth="1"/>
    <col min="3851" max="3851" width="16.85546875" style="126" bestFit="1" customWidth="1"/>
    <col min="3852" max="3853" width="15.28515625" style="126" customWidth="1"/>
    <col min="3854" max="3854" width="18" style="126" bestFit="1" customWidth="1"/>
    <col min="3855" max="3855" width="16.85546875" style="126" bestFit="1" customWidth="1"/>
    <col min="3856" max="3858" width="15.28515625" style="126" customWidth="1"/>
    <col min="3859" max="3859" width="18" style="126" bestFit="1" customWidth="1"/>
    <col min="3860" max="3860" width="10.85546875" style="126" bestFit="1" customWidth="1"/>
    <col min="3861" max="3861" width="11.7109375" style="126" bestFit="1" customWidth="1"/>
    <col min="3862" max="3862" width="11.42578125" style="126" bestFit="1" customWidth="1"/>
    <col min="3863" max="4095" width="8.85546875" style="126"/>
    <col min="4096" max="4096" width="4.140625" style="126" customWidth="1"/>
    <col min="4097" max="4097" width="55.140625" style="126" bestFit="1" customWidth="1"/>
    <col min="4098" max="4099" width="15.28515625" style="126" customWidth="1"/>
    <col min="4100" max="4100" width="16.85546875" style="126" bestFit="1" customWidth="1"/>
    <col min="4101" max="4101" width="18" style="126" bestFit="1" customWidth="1"/>
    <col min="4102" max="4106" width="15.28515625" style="126" customWidth="1"/>
    <col min="4107" max="4107" width="16.85546875" style="126" bestFit="1" customWidth="1"/>
    <col min="4108" max="4109" width="15.28515625" style="126" customWidth="1"/>
    <col min="4110" max="4110" width="18" style="126" bestFit="1" customWidth="1"/>
    <col min="4111" max="4111" width="16.85546875" style="126" bestFit="1" customWidth="1"/>
    <col min="4112" max="4114" width="15.28515625" style="126" customWidth="1"/>
    <col min="4115" max="4115" width="18" style="126" bestFit="1" customWidth="1"/>
    <col min="4116" max="4116" width="10.85546875" style="126" bestFit="1" customWidth="1"/>
    <col min="4117" max="4117" width="11.7109375" style="126" bestFit="1" customWidth="1"/>
    <col min="4118" max="4118" width="11.42578125" style="126" bestFit="1" customWidth="1"/>
    <col min="4119" max="4351" width="8.85546875" style="126"/>
    <col min="4352" max="4352" width="4.140625" style="126" customWidth="1"/>
    <col min="4353" max="4353" width="55.140625" style="126" bestFit="1" customWidth="1"/>
    <col min="4354" max="4355" width="15.28515625" style="126" customWidth="1"/>
    <col min="4356" max="4356" width="16.85546875" style="126" bestFit="1" customWidth="1"/>
    <col min="4357" max="4357" width="18" style="126" bestFit="1" customWidth="1"/>
    <col min="4358" max="4362" width="15.28515625" style="126" customWidth="1"/>
    <col min="4363" max="4363" width="16.85546875" style="126" bestFit="1" customWidth="1"/>
    <col min="4364" max="4365" width="15.28515625" style="126" customWidth="1"/>
    <col min="4366" max="4366" width="18" style="126" bestFit="1" customWidth="1"/>
    <col min="4367" max="4367" width="16.85546875" style="126" bestFit="1" customWidth="1"/>
    <col min="4368" max="4370" width="15.28515625" style="126" customWidth="1"/>
    <col min="4371" max="4371" width="18" style="126" bestFit="1" customWidth="1"/>
    <col min="4372" max="4372" width="10.85546875" style="126" bestFit="1" customWidth="1"/>
    <col min="4373" max="4373" width="11.7109375" style="126" bestFit="1" customWidth="1"/>
    <col min="4374" max="4374" width="11.42578125" style="126" bestFit="1" customWidth="1"/>
    <col min="4375" max="4607" width="8.85546875" style="126"/>
    <col min="4608" max="4608" width="4.140625" style="126" customWidth="1"/>
    <col min="4609" max="4609" width="55.140625" style="126" bestFit="1" customWidth="1"/>
    <col min="4610" max="4611" width="15.28515625" style="126" customWidth="1"/>
    <col min="4612" max="4612" width="16.85546875" style="126" bestFit="1" customWidth="1"/>
    <col min="4613" max="4613" width="18" style="126" bestFit="1" customWidth="1"/>
    <col min="4614" max="4618" width="15.28515625" style="126" customWidth="1"/>
    <col min="4619" max="4619" width="16.85546875" style="126" bestFit="1" customWidth="1"/>
    <col min="4620" max="4621" width="15.28515625" style="126" customWidth="1"/>
    <col min="4622" max="4622" width="18" style="126" bestFit="1" customWidth="1"/>
    <col min="4623" max="4623" width="16.85546875" style="126" bestFit="1" customWidth="1"/>
    <col min="4624" max="4626" width="15.28515625" style="126" customWidth="1"/>
    <col min="4627" max="4627" width="18" style="126" bestFit="1" customWidth="1"/>
    <col min="4628" max="4628" width="10.85546875" style="126" bestFit="1" customWidth="1"/>
    <col min="4629" max="4629" width="11.7109375" style="126" bestFit="1" customWidth="1"/>
    <col min="4630" max="4630" width="11.42578125" style="126" bestFit="1" customWidth="1"/>
    <col min="4631" max="4863" width="8.85546875" style="126"/>
    <col min="4864" max="4864" width="4.140625" style="126" customWidth="1"/>
    <col min="4865" max="4865" width="55.140625" style="126" bestFit="1" customWidth="1"/>
    <col min="4866" max="4867" width="15.28515625" style="126" customWidth="1"/>
    <col min="4868" max="4868" width="16.85546875" style="126" bestFit="1" customWidth="1"/>
    <col min="4869" max="4869" width="18" style="126" bestFit="1" customWidth="1"/>
    <col min="4870" max="4874" width="15.28515625" style="126" customWidth="1"/>
    <col min="4875" max="4875" width="16.85546875" style="126" bestFit="1" customWidth="1"/>
    <col min="4876" max="4877" width="15.28515625" style="126" customWidth="1"/>
    <col min="4878" max="4878" width="18" style="126" bestFit="1" customWidth="1"/>
    <col min="4879" max="4879" width="16.85546875" style="126" bestFit="1" customWidth="1"/>
    <col min="4880" max="4882" width="15.28515625" style="126" customWidth="1"/>
    <col min="4883" max="4883" width="18" style="126" bestFit="1" customWidth="1"/>
    <col min="4884" max="4884" width="10.85546875" style="126" bestFit="1" customWidth="1"/>
    <col min="4885" max="4885" width="11.7109375" style="126" bestFit="1" customWidth="1"/>
    <col min="4886" max="4886" width="11.42578125" style="126" bestFit="1" customWidth="1"/>
    <col min="4887" max="5119" width="8.85546875" style="126"/>
    <col min="5120" max="5120" width="4.140625" style="126" customWidth="1"/>
    <col min="5121" max="5121" width="55.140625" style="126" bestFit="1" customWidth="1"/>
    <col min="5122" max="5123" width="15.28515625" style="126" customWidth="1"/>
    <col min="5124" max="5124" width="16.85546875" style="126" bestFit="1" customWidth="1"/>
    <col min="5125" max="5125" width="18" style="126" bestFit="1" customWidth="1"/>
    <col min="5126" max="5130" width="15.28515625" style="126" customWidth="1"/>
    <col min="5131" max="5131" width="16.85546875" style="126" bestFit="1" customWidth="1"/>
    <col min="5132" max="5133" width="15.28515625" style="126" customWidth="1"/>
    <col min="5134" max="5134" width="18" style="126" bestFit="1" customWidth="1"/>
    <col min="5135" max="5135" width="16.85546875" style="126" bestFit="1" customWidth="1"/>
    <col min="5136" max="5138" width="15.28515625" style="126" customWidth="1"/>
    <col min="5139" max="5139" width="18" style="126" bestFit="1" customWidth="1"/>
    <col min="5140" max="5140" width="10.85546875" style="126" bestFit="1" customWidth="1"/>
    <col min="5141" max="5141" width="11.7109375" style="126" bestFit="1" customWidth="1"/>
    <col min="5142" max="5142" width="11.42578125" style="126" bestFit="1" customWidth="1"/>
    <col min="5143" max="5375" width="8.85546875" style="126"/>
    <col min="5376" max="5376" width="4.140625" style="126" customWidth="1"/>
    <col min="5377" max="5377" width="55.140625" style="126" bestFit="1" customWidth="1"/>
    <col min="5378" max="5379" width="15.28515625" style="126" customWidth="1"/>
    <col min="5380" max="5380" width="16.85546875" style="126" bestFit="1" customWidth="1"/>
    <col min="5381" max="5381" width="18" style="126" bestFit="1" customWidth="1"/>
    <col min="5382" max="5386" width="15.28515625" style="126" customWidth="1"/>
    <col min="5387" max="5387" width="16.85546875" style="126" bestFit="1" customWidth="1"/>
    <col min="5388" max="5389" width="15.28515625" style="126" customWidth="1"/>
    <col min="5390" max="5390" width="18" style="126" bestFit="1" customWidth="1"/>
    <col min="5391" max="5391" width="16.85546875" style="126" bestFit="1" customWidth="1"/>
    <col min="5392" max="5394" width="15.28515625" style="126" customWidth="1"/>
    <col min="5395" max="5395" width="18" style="126" bestFit="1" customWidth="1"/>
    <col min="5396" max="5396" width="10.85546875" style="126" bestFit="1" customWidth="1"/>
    <col min="5397" max="5397" width="11.7109375" style="126" bestFit="1" customWidth="1"/>
    <col min="5398" max="5398" width="11.42578125" style="126" bestFit="1" customWidth="1"/>
    <col min="5399" max="5631" width="8.85546875" style="126"/>
    <col min="5632" max="5632" width="4.140625" style="126" customWidth="1"/>
    <col min="5633" max="5633" width="55.140625" style="126" bestFit="1" customWidth="1"/>
    <col min="5634" max="5635" width="15.28515625" style="126" customWidth="1"/>
    <col min="5636" max="5636" width="16.85546875" style="126" bestFit="1" customWidth="1"/>
    <col min="5637" max="5637" width="18" style="126" bestFit="1" customWidth="1"/>
    <col min="5638" max="5642" width="15.28515625" style="126" customWidth="1"/>
    <col min="5643" max="5643" width="16.85546875" style="126" bestFit="1" customWidth="1"/>
    <col min="5644" max="5645" width="15.28515625" style="126" customWidth="1"/>
    <col min="5646" max="5646" width="18" style="126" bestFit="1" customWidth="1"/>
    <col min="5647" max="5647" width="16.85546875" style="126" bestFit="1" customWidth="1"/>
    <col min="5648" max="5650" width="15.28515625" style="126" customWidth="1"/>
    <col min="5651" max="5651" width="18" style="126" bestFit="1" customWidth="1"/>
    <col min="5652" max="5652" width="10.85546875" style="126" bestFit="1" customWidth="1"/>
    <col min="5653" max="5653" width="11.7109375" style="126" bestFit="1" customWidth="1"/>
    <col min="5654" max="5654" width="11.42578125" style="126" bestFit="1" customWidth="1"/>
    <col min="5655" max="5887" width="8.85546875" style="126"/>
    <col min="5888" max="5888" width="4.140625" style="126" customWidth="1"/>
    <col min="5889" max="5889" width="55.140625" style="126" bestFit="1" customWidth="1"/>
    <col min="5890" max="5891" width="15.28515625" style="126" customWidth="1"/>
    <col min="5892" max="5892" width="16.85546875" style="126" bestFit="1" customWidth="1"/>
    <col min="5893" max="5893" width="18" style="126" bestFit="1" customWidth="1"/>
    <col min="5894" max="5898" width="15.28515625" style="126" customWidth="1"/>
    <col min="5899" max="5899" width="16.85546875" style="126" bestFit="1" customWidth="1"/>
    <col min="5900" max="5901" width="15.28515625" style="126" customWidth="1"/>
    <col min="5902" max="5902" width="18" style="126" bestFit="1" customWidth="1"/>
    <col min="5903" max="5903" width="16.85546875" style="126" bestFit="1" customWidth="1"/>
    <col min="5904" max="5906" width="15.28515625" style="126" customWidth="1"/>
    <col min="5907" max="5907" width="18" style="126" bestFit="1" customWidth="1"/>
    <col min="5908" max="5908" width="10.85546875" style="126" bestFit="1" customWidth="1"/>
    <col min="5909" max="5909" width="11.7109375" style="126" bestFit="1" customWidth="1"/>
    <col min="5910" max="5910" width="11.42578125" style="126" bestFit="1" customWidth="1"/>
    <col min="5911" max="6143" width="8.85546875" style="126"/>
    <col min="6144" max="6144" width="4.140625" style="126" customWidth="1"/>
    <col min="6145" max="6145" width="55.140625" style="126" bestFit="1" customWidth="1"/>
    <col min="6146" max="6147" width="15.28515625" style="126" customWidth="1"/>
    <col min="6148" max="6148" width="16.85546875" style="126" bestFit="1" customWidth="1"/>
    <col min="6149" max="6149" width="18" style="126" bestFit="1" customWidth="1"/>
    <col min="6150" max="6154" width="15.28515625" style="126" customWidth="1"/>
    <col min="6155" max="6155" width="16.85546875" style="126" bestFit="1" customWidth="1"/>
    <col min="6156" max="6157" width="15.28515625" style="126" customWidth="1"/>
    <col min="6158" max="6158" width="18" style="126" bestFit="1" customWidth="1"/>
    <col min="6159" max="6159" width="16.85546875" style="126" bestFit="1" customWidth="1"/>
    <col min="6160" max="6162" width="15.28515625" style="126" customWidth="1"/>
    <col min="6163" max="6163" width="18" style="126" bestFit="1" customWidth="1"/>
    <col min="6164" max="6164" width="10.85546875" style="126" bestFit="1" customWidth="1"/>
    <col min="6165" max="6165" width="11.7109375" style="126" bestFit="1" customWidth="1"/>
    <col min="6166" max="6166" width="11.42578125" style="126" bestFit="1" customWidth="1"/>
    <col min="6167" max="6399" width="8.85546875" style="126"/>
    <col min="6400" max="6400" width="4.140625" style="126" customWidth="1"/>
    <col min="6401" max="6401" width="55.140625" style="126" bestFit="1" customWidth="1"/>
    <col min="6402" max="6403" width="15.28515625" style="126" customWidth="1"/>
    <col min="6404" max="6404" width="16.85546875" style="126" bestFit="1" customWidth="1"/>
    <col min="6405" max="6405" width="18" style="126" bestFit="1" customWidth="1"/>
    <col min="6406" max="6410" width="15.28515625" style="126" customWidth="1"/>
    <col min="6411" max="6411" width="16.85546875" style="126" bestFit="1" customWidth="1"/>
    <col min="6412" max="6413" width="15.28515625" style="126" customWidth="1"/>
    <col min="6414" max="6414" width="18" style="126" bestFit="1" customWidth="1"/>
    <col min="6415" max="6415" width="16.85546875" style="126" bestFit="1" customWidth="1"/>
    <col min="6416" max="6418" width="15.28515625" style="126" customWidth="1"/>
    <col min="6419" max="6419" width="18" style="126" bestFit="1" customWidth="1"/>
    <col min="6420" max="6420" width="10.85546875" style="126" bestFit="1" customWidth="1"/>
    <col min="6421" max="6421" width="11.7109375" style="126" bestFit="1" customWidth="1"/>
    <col min="6422" max="6422" width="11.42578125" style="126" bestFit="1" customWidth="1"/>
    <col min="6423" max="6655" width="8.85546875" style="126"/>
    <col min="6656" max="6656" width="4.140625" style="126" customWidth="1"/>
    <col min="6657" max="6657" width="55.140625" style="126" bestFit="1" customWidth="1"/>
    <col min="6658" max="6659" width="15.28515625" style="126" customWidth="1"/>
    <col min="6660" max="6660" width="16.85546875" style="126" bestFit="1" customWidth="1"/>
    <col min="6661" max="6661" width="18" style="126" bestFit="1" customWidth="1"/>
    <col min="6662" max="6666" width="15.28515625" style="126" customWidth="1"/>
    <col min="6667" max="6667" width="16.85546875" style="126" bestFit="1" customWidth="1"/>
    <col min="6668" max="6669" width="15.28515625" style="126" customWidth="1"/>
    <col min="6670" max="6670" width="18" style="126" bestFit="1" customWidth="1"/>
    <col min="6671" max="6671" width="16.85546875" style="126" bestFit="1" customWidth="1"/>
    <col min="6672" max="6674" width="15.28515625" style="126" customWidth="1"/>
    <col min="6675" max="6675" width="18" style="126" bestFit="1" customWidth="1"/>
    <col min="6676" max="6676" width="10.85546875" style="126" bestFit="1" customWidth="1"/>
    <col min="6677" max="6677" width="11.7109375" style="126" bestFit="1" customWidth="1"/>
    <col min="6678" max="6678" width="11.42578125" style="126" bestFit="1" customWidth="1"/>
    <col min="6679" max="6911" width="8.85546875" style="126"/>
    <col min="6912" max="6912" width="4.140625" style="126" customWidth="1"/>
    <col min="6913" max="6913" width="55.140625" style="126" bestFit="1" customWidth="1"/>
    <col min="6914" max="6915" width="15.28515625" style="126" customWidth="1"/>
    <col min="6916" max="6916" width="16.85546875" style="126" bestFit="1" customWidth="1"/>
    <col min="6917" max="6917" width="18" style="126" bestFit="1" customWidth="1"/>
    <col min="6918" max="6922" width="15.28515625" style="126" customWidth="1"/>
    <col min="6923" max="6923" width="16.85546875" style="126" bestFit="1" customWidth="1"/>
    <col min="6924" max="6925" width="15.28515625" style="126" customWidth="1"/>
    <col min="6926" max="6926" width="18" style="126" bestFit="1" customWidth="1"/>
    <col min="6927" max="6927" width="16.85546875" style="126" bestFit="1" customWidth="1"/>
    <col min="6928" max="6930" width="15.28515625" style="126" customWidth="1"/>
    <col min="6931" max="6931" width="18" style="126" bestFit="1" customWidth="1"/>
    <col min="6932" max="6932" width="10.85546875" style="126" bestFit="1" customWidth="1"/>
    <col min="6933" max="6933" width="11.7109375" style="126" bestFit="1" customWidth="1"/>
    <col min="6934" max="6934" width="11.42578125" style="126" bestFit="1" customWidth="1"/>
    <col min="6935" max="7167" width="8.85546875" style="126"/>
    <col min="7168" max="7168" width="4.140625" style="126" customWidth="1"/>
    <col min="7169" max="7169" width="55.140625" style="126" bestFit="1" customWidth="1"/>
    <col min="7170" max="7171" width="15.28515625" style="126" customWidth="1"/>
    <col min="7172" max="7172" width="16.85546875" style="126" bestFit="1" customWidth="1"/>
    <col min="7173" max="7173" width="18" style="126" bestFit="1" customWidth="1"/>
    <col min="7174" max="7178" width="15.28515625" style="126" customWidth="1"/>
    <col min="7179" max="7179" width="16.85546875" style="126" bestFit="1" customWidth="1"/>
    <col min="7180" max="7181" width="15.28515625" style="126" customWidth="1"/>
    <col min="7182" max="7182" width="18" style="126" bestFit="1" customWidth="1"/>
    <col min="7183" max="7183" width="16.85546875" style="126" bestFit="1" customWidth="1"/>
    <col min="7184" max="7186" width="15.28515625" style="126" customWidth="1"/>
    <col min="7187" max="7187" width="18" style="126" bestFit="1" customWidth="1"/>
    <col min="7188" max="7188" width="10.85546875" style="126" bestFit="1" customWidth="1"/>
    <col min="7189" max="7189" width="11.7109375" style="126" bestFit="1" customWidth="1"/>
    <col min="7190" max="7190" width="11.42578125" style="126" bestFit="1" customWidth="1"/>
    <col min="7191" max="7423" width="8.85546875" style="126"/>
    <col min="7424" max="7424" width="4.140625" style="126" customWidth="1"/>
    <col min="7425" max="7425" width="55.140625" style="126" bestFit="1" customWidth="1"/>
    <col min="7426" max="7427" width="15.28515625" style="126" customWidth="1"/>
    <col min="7428" max="7428" width="16.85546875" style="126" bestFit="1" customWidth="1"/>
    <col min="7429" max="7429" width="18" style="126" bestFit="1" customWidth="1"/>
    <col min="7430" max="7434" width="15.28515625" style="126" customWidth="1"/>
    <col min="7435" max="7435" width="16.85546875" style="126" bestFit="1" customWidth="1"/>
    <col min="7436" max="7437" width="15.28515625" style="126" customWidth="1"/>
    <col min="7438" max="7438" width="18" style="126" bestFit="1" customWidth="1"/>
    <col min="7439" max="7439" width="16.85546875" style="126" bestFit="1" customWidth="1"/>
    <col min="7440" max="7442" width="15.28515625" style="126" customWidth="1"/>
    <col min="7443" max="7443" width="18" style="126" bestFit="1" customWidth="1"/>
    <col min="7444" max="7444" width="10.85546875" style="126" bestFit="1" customWidth="1"/>
    <col min="7445" max="7445" width="11.7109375" style="126" bestFit="1" customWidth="1"/>
    <col min="7446" max="7446" width="11.42578125" style="126" bestFit="1" customWidth="1"/>
    <col min="7447" max="7679" width="8.85546875" style="126"/>
    <col min="7680" max="7680" width="4.140625" style="126" customWidth="1"/>
    <col min="7681" max="7681" width="55.140625" style="126" bestFit="1" customWidth="1"/>
    <col min="7682" max="7683" width="15.28515625" style="126" customWidth="1"/>
    <col min="7684" max="7684" width="16.85546875" style="126" bestFit="1" customWidth="1"/>
    <col min="7685" max="7685" width="18" style="126" bestFit="1" customWidth="1"/>
    <col min="7686" max="7690" width="15.28515625" style="126" customWidth="1"/>
    <col min="7691" max="7691" width="16.85546875" style="126" bestFit="1" customWidth="1"/>
    <col min="7692" max="7693" width="15.28515625" style="126" customWidth="1"/>
    <col min="7694" max="7694" width="18" style="126" bestFit="1" customWidth="1"/>
    <col min="7695" max="7695" width="16.85546875" style="126" bestFit="1" customWidth="1"/>
    <col min="7696" max="7698" width="15.28515625" style="126" customWidth="1"/>
    <col min="7699" max="7699" width="18" style="126" bestFit="1" customWidth="1"/>
    <col min="7700" max="7700" width="10.85546875" style="126" bestFit="1" customWidth="1"/>
    <col min="7701" max="7701" width="11.7109375" style="126" bestFit="1" customWidth="1"/>
    <col min="7702" max="7702" width="11.42578125" style="126" bestFit="1" customWidth="1"/>
    <col min="7703" max="7935" width="8.85546875" style="126"/>
    <col min="7936" max="7936" width="4.140625" style="126" customWidth="1"/>
    <col min="7937" max="7937" width="55.140625" style="126" bestFit="1" customWidth="1"/>
    <col min="7938" max="7939" width="15.28515625" style="126" customWidth="1"/>
    <col min="7940" max="7940" width="16.85546875" style="126" bestFit="1" customWidth="1"/>
    <col min="7941" max="7941" width="18" style="126" bestFit="1" customWidth="1"/>
    <col min="7942" max="7946" width="15.28515625" style="126" customWidth="1"/>
    <col min="7947" max="7947" width="16.85546875" style="126" bestFit="1" customWidth="1"/>
    <col min="7948" max="7949" width="15.28515625" style="126" customWidth="1"/>
    <col min="7950" max="7950" width="18" style="126" bestFit="1" customWidth="1"/>
    <col min="7951" max="7951" width="16.85546875" style="126" bestFit="1" customWidth="1"/>
    <col min="7952" max="7954" width="15.28515625" style="126" customWidth="1"/>
    <col min="7955" max="7955" width="18" style="126" bestFit="1" customWidth="1"/>
    <col min="7956" max="7956" width="10.85546875" style="126" bestFit="1" customWidth="1"/>
    <col min="7957" max="7957" width="11.7109375" style="126" bestFit="1" customWidth="1"/>
    <col min="7958" max="7958" width="11.42578125" style="126" bestFit="1" customWidth="1"/>
    <col min="7959" max="8191" width="8.85546875" style="126"/>
    <col min="8192" max="8192" width="4.140625" style="126" customWidth="1"/>
    <col min="8193" max="8193" width="55.140625" style="126" bestFit="1" customWidth="1"/>
    <col min="8194" max="8195" width="15.28515625" style="126" customWidth="1"/>
    <col min="8196" max="8196" width="16.85546875" style="126" bestFit="1" customWidth="1"/>
    <col min="8197" max="8197" width="18" style="126" bestFit="1" customWidth="1"/>
    <col min="8198" max="8202" width="15.28515625" style="126" customWidth="1"/>
    <col min="8203" max="8203" width="16.85546875" style="126" bestFit="1" customWidth="1"/>
    <col min="8204" max="8205" width="15.28515625" style="126" customWidth="1"/>
    <col min="8206" max="8206" width="18" style="126" bestFit="1" customWidth="1"/>
    <col min="8207" max="8207" width="16.85546875" style="126" bestFit="1" customWidth="1"/>
    <col min="8208" max="8210" width="15.28515625" style="126" customWidth="1"/>
    <col min="8211" max="8211" width="18" style="126" bestFit="1" customWidth="1"/>
    <col min="8212" max="8212" width="10.85546875" style="126" bestFit="1" customWidth="1"/>
    <col min="8213" max="8213" width="11.7109375" style="126" bestFit="1" customWidth="1"/>
    <col min="8214" max="8214" width="11.42578125" style="126" bestFit="1" customWidth="1"/>
    <col min="8215" max="8447" width="8.85546875" style="126"/>
    <col min="8448" max="8448" width="4.140625" style="126" customWidth="1"/>
    <col min="8449" max="8449" width="55.140625" style="126" bestFit="1" customWidth="1"/>
    <col min="8450" max="8451" width="15.28515625" style="126" customWidth="1"/>
    <col min="8452" max="8452" width="16.85546875" style="126" bestFit="1" customWidth="1"/>
    <col min="8453" max="8453" width="18" style="126" bestFit="1" customWidth="1"/>
    <col min="8454" max="8458" width="15.28515625" style="126" customWidth="1"/>
    <col min="8459" max="8459" width="16.85546875" style="126" bestFit="1" customWidth="1"/>
    <col min="8460" max="8461" width="15.28515625" style="126" customWidth="1"/>
    <col min="8462" max="8462" width="18" style="126" bestFit="1" customWidth="1"/>
    <col min="8463" max="8463" width="16.85546875" style="126" bestFit="1" customWidth="1"/>
    <col min="8464" max="8466" width="15.28515625" style="126" customWidth="1"/>
    <col min="8467" max="8467" width="18" style="126" bestFit="1" customWidth="1"/>
    <col min="8468" max="8468" width="10.85546875" style="126" bestFit="1" customWidth="1"/>
    <col min="8469" max="8469" width="11.7109375" style="126" bestFit="1" customWidth="1"/>
    <col min="8470" max="8470" width="11.42578125" style="126" bestFit="1" customWidth="1"/>
    <col min="8471" max="8703" width="8.85546875" style="126"/>
    <col min="8704" max="8704" width="4.140625" style="126" customWidth="1"/>
    <col min="8705" max="8705" width="55.140625" style="126" bestFit="1" customWidth="1"/>
    <col min="8706" max="8707" width="15.28515625" style="126" customWidth="1"/>
    <col min="8708" max="8708" width="16.85546875" style="126" bestFit="1" customWidth="1"/>
    <col min="8709" max="8709" width="18" style="126" bestFit="1" customWidth="1"/>
    <col min="8710" max="8714" width="15.28515625" style="126" customWidth="1"/>
    <col min="8715" max="8715" width="16.85546875" style="126" bestFit="1" customWidth="1"/>
    <col min="8716" max="8717" width="15.28515625" style="126" customWidth="1"/>
    <col min="8718" max="8718" width="18" style="126" bestFit="1" customWidth="1"/>
    <col min="8719" max="8719" width="16.85546875" style="126" bestFit="1" customWidth="1"/>
    <col min="8720" max="8722" width="15.28515625" style="126" customWidth="1"/>
    <col min="8723" max="8723" width="18" style="126" bestFit="1" customWidth="1"/>
    <col min="8724" max="8724" width="10.85546875" style="126" bestFit="1" customWidth="1"/>
    <col min="8725" max="8725" width="11.7109375" style="126" bestFit="1" customWidth="1"/>
    <col min="8726" max="8726" width="11.42578125" style="126" bestFit="1" customWidth="1"/>
    <col min="8727" max="8959" width="8.85546875" style="126"/>
    <col min="8960" max="8960" width="4.140625" style="126" customWidth="1"/>
    <col min="8961" max="8961" width="55.140625" style="126" bestFit="1" customWidth="1"/>
    <col min="8962" max="8963" width="15.28515625" style="126" customWidth="1"/>
    <col min="8964" max="8964" width="16.85546875" style="126" bestFit="1" customWidth="1"/>
    <col min="8965" max="8965" width="18" style="126" bestFit="1" customWidth="1"/>
    <col min="8966" max="8970" width="15.28515625" style="126" customWidth="1"/>
    <col min="8971" max="8971" width="16.85546875" style="126" bestFit="1" customWidth="1"/>
    <col min="8972" max="8973" width="15.28515625" style="126" customWidth="1"/>
    <col min="8974" max="8974" width="18" style="126" bestFit="1" customWidth="1"/>
    <col min="8975" max="8975" width="16.85546875" style="126" bestFit="1" customWidth="1"/>
    <col min="8976" max="8978" width="15.28515625" style="126" customWidth="1"/>
    <col min="8979" max="8979" width="18" style="126" bestFit="1" customWidth="1"/>
    <col min="8980" max="8980" width="10.85546875" style="126" bestFit="1" customWidth="1"/>
    <col min="8981" max="8981" width="11.7109375" style="126" bestFit="1" customWidth="1"/>
    <col min="8982" max="8982" width="11.42578125" style="126" bestFit="1" customWidth="1"/>
    <col min="8983" max="9215" width="8.85546875" style="126"/>
    <col min="9216" max="9216" width="4.140625" style="126" customWidth="1"/>
    <col min="9217" max="9217" width="55.140625" style="126" bestFit="1" customWidth="1"/>
    <col min="9218" max="9219" width="15.28515625" style="126" customWidth="1"/>
    <col min="9220" max="9220" width="16.85546875" style="126" bestFit="1" customWidth="1"/>
    <col min="9221" max="9221" width="18" style="126" bestFit="1" customWidth="1"/>
    <col min="9222" max="9226" width="15.28515625" style="126" customWidth="1"/>
    <col min="9227" max="9227" width="16.85546875" style="126" bestFit="1" customWidth="1"/>
    <col min="9228" max="9229" width="15.28515625" style="126" customWidth="1"/>
    <col min="9230" max="9230" width="18" style="126" bestFit="1" customWidth="1"/>
    <col min="9231" max="9231" width="16.85546875" style="126" bestFit="1" customWidth="1"/>
    <col min="9232" max="9234" width="15.28515625" style="126" customWidth="1"/>
    <col min="9235" max="9235" width="18" style="126" bestFit="1" customWidth="1"/>
    <col min="9236" max="9236" width="10.85546875" style="126" bestFit="1" customWidth="1"/>
    <col min="9237" max="9237" width="11.7109375" style="126" bestFit="1" customWidth="1"/>
    <col min="9238" max="9238" width="11.42578125" style="126" bestFit="1" customWidth="1"/>
    <col min="9239" max="9471" width="8.85546875" style="126"/>
    <col min="9472" max="9472" width="4.140625" style="126" customWidth="1"/>
    <col min="9473" max="9473" width="55.140625" style="126" bestFit="1" customWidth="1"/>
    <col min="9474" max="9475" width="15.28515625" style="126" customWidth="1"/>
    <col min="9476" max="9476" width="16.85546875" style="126" bestFit="1" customWidth="1"/>
    <col min="9477" max="9477" width="18" style="126" bestFit="1" customWidth="1"/>
    <col min="9478" max="9482" width="15.28515625" style="126" customWidth="1"/>
    <col min="9483" max="9483" width="16.85546875" style="126" bestFit="1" customWidth="1"/>
    <col min="9484" max="9485" width="15.28515625" style="126" customWidth="1"/>
    <col min="9486" max="9486" width="18" style="126" bestFit="1" customWidth="1"/>
    <col min="9487" max="9487" width="16.85546875" style="126" bestFit="1" customWidth="1"/>
    <col min="9488" max="9490" width="15.28515625" style="126" customWidth="1"/>
    <col min="9491" max="9491" width="18" style="126" bestFit="1" customWidth="1"/>
    <col min="9492" max="9492" width="10.85546875" style="126" bestFit="1" customWidth="1"/>
    <col min="9493" max="9493" width="11.7109375" style="126" bestFit="1" customWidth="1"/>
    <col min="9494" max="9494" width="11.42578125" style="126" bestFit="1" customWidth="1"/>
    <col min="9495" max="9727" width="8.85546875" style="126"/>
    <col min="9728" max="9728" width="4.140625" style="126" customWidth="1"/>
    <col min="9729" max="9729" width="55.140625" style="126" bestFit="1" customWidth="1"/>
    <col min="9730" max="9731" width="15.28515625" style="126" customWidth="1"/>
    <col min="9732" max="9732" width="16.85546875" style="126" bestFit="1" customWidth="1"/>
    <col min="9733" max="9733" width="18" style="126" bestFit="1" customWidth="1"/>
    <col min="9734" max="9738" width="15.28515625" style="126" customWidth="1"/>
    <col min="9739" max="9739" width="16.85546875" style="126" bestFit="1" customWidth="1"/>
    <col min="9740" max="9741" width="15.28515625" style="126" customWidth="1"/>
    <col min="9742" max="9742" width="18" style="126" bestFit="1" customWidth="1"/>
    <col min="9743" max="9743" width="16.85546875" style="126" bestFit="1" customWidth="1"/>
    <col min="9744" max="9746" width="15.28515625" style="126" customWidth="1"/>
    <col min="9747" max="9747" width="18" style="126" bestFit="1" customWidth="1"/>
    <col min="9748" max="9748" width="10.85546875" style="126" bestFit="1" customWidth="1"/>
    <col min="9749" max="9749" width="11.7109375" style="126" bestFit="1" customWidth="1"/>
    <col min="9750" max="9750" width="11.42578125" style="126" bestFit="1" customWidth="1"/>
    <col min="9751" max="9983" width="8.85546875" style="126"/>
    <col min="9984" max="9984" width="4.140625" style="126" customWidth="1"/>
    <col min="9985" max="9985" width="55.140625" style="126" bestFit="1" customWidth="1"/>
    <col min="9986" max="9987" width="15.28515625" style="126" customWidth="1"/>
    <col min="9988" max="9988" width="16.85546875" style="126" bestFit="1" customWidth="1"/>
    <col min="9989" max="9989" width="18" style="126" bestFit="1" customWidth="1"/>
    <col min="9990" max="9994" width="15.28515625" style="126" customWidth="1"/>
    <col min="9995" max="9995" width="16.85546875" style="126" bestFit="1" customWidth="1"/>
    <col min="9996" max="9997" width="15.28515625" style="126" customWidth="1"/>
    <col min="9998" max="9998" width="18" style="126" bestFit="1" customWidth="1"/>
    <col min="9999" max="9999" width="16.85546875" style="126" bestFit="1" customWidth="1"/>
    <col min="10000" max="10002" width="15.28515625" style="126" customWidth="1"/>
    <col min="10003" max="10003" width="18" style="126" bestFit="1" customWidth="1"/>
    <col min="10004" max="10004" width="10.85546875" style="126" bestFit="1" customWidth="1"/>
    <col min="10005" max="10005" width="11.7109375" style="126" bestFit="1" customWidth="1"/>
    <col min="10006" max="10006" width="11.42578125" style="126" bestFit="1" customWidth="1"/>
    <col min="10007" max="10239" width="8.85546875" style="126"/>
    <col min="10240" max="10240" width="4.140625" style="126" customWidth="1"/>
    <col min="10241" max="10241" width="55.140625" style="126" bestFit="1" customWidth="1"/>
    <col min="10242" max="10243" width="15.28515625" style="126" customWidth="1"/>
    <col min="10244" max="10244" width="16.85546875" style="126" bestFit="1" customWidth="1"/>
    <col min="10245" max="10245" width="18" style="126" bestFit="1" customWidth="1"/>
    <col min="10246" max="10250" width="15.28515625" style="126" customWidth="1"/>
    <col min="10251" max="10251" width="16.85546875" style="126" bestFit="1" customWidth="1"/>
    <col min="10252" max="10253" width="15.28515625" style="126" customWidth="1"/>
    <col min="10254" max="10254" width="18" style="126" bestFit="1" customWidth="1"/>
    <col min="10255" max="10255" width="16.85546875" style="126" bestFit="1" customWidth="1"/>
    <col min="10256" max="10258" width="15.28515625" style="126" customWidth="1"/>
    <col min="10259" max="10259" width="18" style="126" bestFit="1" customWidth="1"/>
    <col min="10260" max="10260" width="10.85546875" style="126" bestFit="1" customWidth="1"/>
    <col min="10261" max="10261" width="11.7109375" style="126" bestFit="1" customWidth="1"/>
    <col min="10262" max="10262" width="11.42578125" style="126" bestFit="1" customWidth="1"/>
    <col min="10263" max="10495" width="8.85546875" style="126"/>
    <col min="10496" max="10496" width="4.140625" style="126" customWidth="1"/>
    <col min="10497" max="10497" width="55.140625" style="126" bestFit="1" customWidth="1"/>
    <col min="10498" max="10499" width="15.28515625" style="126" customWidth="1"/>
    <col min="10500" max="10500" width="16.85546875" style="126" bestFit="1" customWidth="1"/>
    <col min="10501" max="10501" width="18" style="126" bestFit="1" customWidth="1"/>
    <col min="10502" max="10506" width="15.28515625" style="126" customWidth="1"/>
    <col min="10507" max="10507" width="16.85546875" style="126" bestFit="1" customWidth="1"/>
    <col min="10508" max="10509" width="15.28515625" style="126" customWidth="1"/>
    <col min="10510" max="10510" width="18" style="126" bestFit="1" customWidth="1"/>
    <col min="10511" max="10511" width="16.85546875" style="126" bestFit="1" customWidth="1"/>
    <col min="10512" max="10514" width="15.28515625" style="126" customWidth="1"/>
    <col min="10515" max="10515" width="18" style="126" bestFit="1" customWidth="1"/>
    <col min="10516" max="10516" width="10.85546875" style="126" bestFit="1" customWidth="1"/>
    <col min="10517" max="10517" width="11.7109375" style="126" bestFit="1" customWidth="1"/>
    <col min="10518" max="10518" width="11.42578125" style="126" bestFit="1" customWidth="1"/>
    <col min="10519" max="10751" width="8.85546875" style="126"/>
    <col min="10752" max="10752" width="4.140625" style="126" customWidth="1"/>
    <col min="10753" max="10753" width="55.140625" style="126" bestFit="1" customWidth="1"/>
    <col min="10754" max="10755" width="15.28515625" style="126" customWidth="1"/>
    <col min="10756" max="10756" width="16.85546875" style="126" bestFit="1" customWidth="1"/>
    <col min="10757" max="10757" width="18" style="126" bestFit="1" customWidth="1"/>
    <col min="10758" max="10762" width="15.28515625" style="126" customWidth="1"/>
    <col min="10763" max="10763" width="16.85546875" style="126" bestFit="1" customWidth="1"/>
    <col min="10764" max="10765" width="15.28515625" style="126" customWidth="1"/>
    <col min="10766" max="10766" width="18" style="126" bestFit="1" customWidth="1"/>
    <col min="10767" max="10767" width="16.85546875" style="126" bestFit="1" customWidth="1"/>
    <col min="10768" max="10770" width="15.28515625" style="126" customWidth="1"/>
    <col min="10771" max="10771" width="18" style="126" bestFit="1" customWidth="1"/>
    <col min="10772" max="10772" width="10.85546875" style="126" bestFit="1" customWidth="1"/>
    <col min="10773" max="10773" width="11.7109375" style="126" bestFit="1" customWidth="1"/>
    <col min="10774" max="10774" width="11.42578125" style="126" bestFit="1" customWidth="1"/>
    <col min="10775" max="11007" width="8.85546875" style="126"/>
    <col min="11008" max="11008" width="4.140625" style="126" customWidth="1"/>
    <col min="11009" max="11009" width="55.140625" style="126" bestFit="1" customWidth="1"/>
    <col min="11010" max="11011" width="15.28515625" style="126" customWidth="1"/>
    <col min="11012" max="11012" width="16.85546875" style="126" bestFit="1" customWidth="1"/>
    <col min="11013" max="11013" width="18" style="126" bestFit="1" customWidth="1"/>
    <col min="11014" max="11018" width="15.28515625" style="126" customWidth="1"/>
    <col min="11019" max="11019" width="16.85546875" style="126" bestFit="1" customWidth="1"/>
    <col min="11020" max="11021" width="15.28515625" style="126" customWidth="1"/>
    <col min="11022" max="11022" width="18" style="126" bestFit="1" customWidth="1"/>
    <col min="11023" max="11023" width="16.85546875" style="126" bestFit="1" customWidth="1"/>
    <col min="11024" max="11026" width="15.28515625" style="126" customWidth="1"/>
    <col min="11027" max="11027" width="18" style="126" bestFit="1" customWidth="1"/>
    <col min="11028" max="11028" width="10.85546875" style="126" bestFit="1" customWidth="1"/>
    <col min="11029" max="11029" width="11.7109375" style="126" bestFit="1" customWidth="1"/>
    <col min="11030" max="11030" width="11.42578125" style="126" bestFit="1" customWidth="1"/>
    <col min="11031" max="11263" width="8.85546875" style="126"/>
    <col min="11264" max="11264" width="4.140625" style="126" customWidth="1"/>
    <col min="11265" max="11265" width="55.140625" style="126" bestFit="1" customWidth="1"/>
    <col min="11266" max="11267" width="15.28515625" style="126" customWidth="1"/>
    <col min="11268" max="11268" width="16.85546875" style="126" bestFit="1" customWidth="1"/>
    <col min="11269" max="11269" width="18" style="126" bestFit="1" customWidth="1"/>
    <col min="11270" max="11274" width="15.28515625" style="126" customWidth="1"/>
    <col min="11275" max="11275" width="16.85546875" style="126" bestFit="1" customWidth="1"/>
    <col min="11276" max="11277" width="15.28515625" style="126" customWidth="1"/>
    <col min="11278" max="11278" width="18" style="126" bestFit="1" customWidth="1"/>
    <col min="11279" max="11279" width="16.85546875" style="126" bestFit="1" customWidth="1"/>
    <col min="11280" max="11282" width="15.28515625" style="126" customWidth="1"/>
    <col min="11283" max="11283" width="18" style="126" bestFit="1" customWidth="1"/>
    <col min="11284" max="11284" width="10.85546875" style="126" bestFit="1" customWidth="1"/>
    <col min="11285" max="11285" width="11.7109375" style="126" bestFit="1" customWidth="1"/>
    <col min="11286" max="11286" width="11.42578125" style="126" bestFit="1" customWidth="1"/>
    <col min="11287" max="11519" width="8.85546875" style="126"/>
    <col min="11520" max="11520" width="4.140625" style="126" customWidth="1"/>
    <col min="11521" max="11521" width="55.140625" style="126" bestFit="1" customWidth="1"/>
    <col min="11522" max="11523" width="15.28515625" style="126" customWidth="1"/>
    <col min="11524" max="11524" width="16.85546875" style="126" bestFit="1" customWidth="1"/>
    <col min="11525" max="11525" width="18" style="126" bestFit="1" customWidth="1"/>
    <col min="11526" max="11530" width="15.28515625" style="126" customWidth="1"/>
    <col min="11531" max="11531" width="16.85546875" style="126" bestFit="1" customWidth="1"/>
    <col min="11532" max="11533" width="15.28515625" style="126" customWidth="1"/>
    <col min="11534" max="11534" width="18" style="126" bestFit="1" customWidth="1"/>
    <col min="11535" max="11535" width="16.85546875" style="126" bestFit="1" customWidth="1"/>
    <col min="11536" max="11538" width="15.28515625" style="126" customWidth="1"/>
    <col min="11539" max="11539" width="18" style="126" bestFit="1" customWidth="1"/>
    <col min="11540" max="11540" width="10.85546875" style="126" bestFit="1" customWidth="1"/>
    <col min="11541" max="11541" width="11.7109375" style="126" bestFit="1" customWidth="1"/>
    <col min="11542" max="11542" width="11.42578125" style="126" bestFit="1" customWidth="1"/>
    <col min="11543" max="11775" width="8.85546875" style="126"/>
    <col min="11776" max="11776" width="4.140625" style="126" customWidth="1"/>
    <col min="11777" max="11777" width="55.140625" style="126" bestFit="1" customWidth="1"/>
    <col min="11778" max="11779" width="15.28515625" style="126" customWidth="1"/>
    <col min="11780" max="11780" width="16.85546875" style="126" bestFit="1" customWidth="1"/>
    <col min="11781" max="11781" width="18" style="126" bestFit="1" customWidth="1"/>
    <col min="11782" max="11786" width="15.28515625" style="126" customWidth="1"/>
    <col min="11787" max="11787" width="16.85546875" style="126" bestFit="1" customWidth="1"/>
    <col min="11788" max="11789" width="15.28515625" style="126" customWidth="1"/>
    <col min="11790" max="11790" width="18" style="126" bestFit="1" customWidth="1"/>
    <col min="11791" max="11791" width="16.85546875" style="126" bestFit="1" customWidth="1"/>
    <col min="11792" max="11794" width="15.28515625" style="126" customWidth="1"/>
    <col min="11795" max="11795" width="18" style="126" bestFit="1" customWidth="1"/>
    <col min="11796" max="11796" width="10.85546875" style="126" bestFit="1" customWidth="1"/>
    <col min="11797" max="11797" width="11.7109375" style="126" bestFit="1" customWidth="1"/>
    <col min="11798" max="11798" width="11.42578125" style="126" bestFit="1" customWidth="1"/>
    <col min="11799" max="12031" width="8.85546875" style="126"/>
    <col min="12032" max="12032" width="4.140625" style="126" customWidth="1"/>
    <col min="12033" max="12033" width="55.140625" style="126" bestFit="1" customWidth="1"/>
    <col min="12034" max="12035" width="15.28515625" style="126" customWidth="1"/>
    <col min="12036" max="12036" width="16.85546875" style="126" bestFit="1" customWidth="1"/>
    <col min="12037" max="12037" width="18" style="126" bestFit="1" customWidth="1"/>
    <col min="12038" max="12042" width="15.28515625" style="126" customWidth="1"/>
    <col min="12043" max="12043" width="16.85546875" style="126" bestFit="1" customWidth="1"/>
    <col min="12044" max="12045" width="15.28515625" style="126" customWidth="1"/>
    <col min="12046" max="12046" width="18" style="126" bestFit="1" customWidth="1"/>
    <col min="12047" max="12047" width="16.85546875" style="126" bestFit="1" customWidth="1"/>
    <col min="12048" max="12050" width="15.28515625" style="126" customWidth="1"/>
    <col min="12051" max="12051" width="18" style="126" bestFit="1" customWidth="1"/>
    <col min="12052" max="12052" width="10.85546875" style="126" bestFit="1" customWidth="1"/>
    <col min="12053" max="12053" width="11.7109375" style="126" bestFit="1" customWidth="1"/>
    <col min="12054" max="12054" width="11.42578125" style="126" bestFit="1" customWidth="1"/>
    <col min="12055" max="12287" width="8.85546875" style="126"/>
    <col min="12288" max="12288" width="4.140625" style="126" customWidth="1"/>
    <col min="12289" max="12289" width="55.140625" style="126" bestFit="1" customWidth="1"/>
    <col min="12290" max="12291" width="15.28515625" style="126" customWidth="1"/>
    <col min="12292" max="12292" width="16.85546875" style="126" bestFit="1" customWidth="1"/>
    <col min="12293" max="12293" width="18" style="126" bestFit="1" customWidth="1"/>
    <col min="12294" max="12298" width="15.28515625" style="126" customWidth="1"/>
    <col min="12299" max="12299" width="16.85546875" style="126" bestFit="1" customWidth="1"/>
    <col min="12300" max="12301" width="15.28515625" style="126" customWidth="1"/>
    <col min="12302" max="12302" width="18" style="126" bestFit="1" customWidth="1"/>
    <col min="12303" max="12303" width="16.85546875" style="126" bestFit="1" customWidth="1"/>
    <col min="12304" max="12306" width="15.28515625" style="126" customWidth="1"/>
    <col min="12307" max="12307" width="18" style="126" bestFit="1" customWidth="1"/>
    <col min="12308" max="12308" width="10.85546875" style="126" bestFit="1" customWidth="1"/>
    <col min="12309" max="12309" width="11.7109375" style="126" bestFit="1" customWidth="1"/>
    <col min="12310" max="12310" width="11.42578125" style="126" bestFit="1" customWidth="1"/>
    <col min="12311" max="12543" width="8.85546875" style="126"/>
    <col min="12544" max="12544" width="4.140625" style="126" customWidth="1"/>
    <col min="12545" max="12545" width="55.140625" style="126" bestFit="1" customWidth="1"/>
    <col min="12546" max="12547" width="15.28515625" style="126" customWidth="1"/>
    <col min="12548" max="12548" width="16.85546875" style="126" bestFit="1" customWidth="1"/>
    <col min="12549" max="12549" width="18" style="126" bestFit="1" customWidth="1"/>
    <col min="12550" max="12554" width="15.28515625" style="126" customWidth="1"/>
    <col min="12555" max="12555" width="16.85546875" style="126" bestFit="1" customWidth="1"/>
    <col min="12556" max="12557" width="15.28515625" style="126" customWidth="1"/>
    <col min="12558" max="12558" width="18" style="126" bestFit="1" customWidth="1"/>
    <col min="12559" max="12559" width="16.85546875" style="126" bestFit="1" customWidth="1"/>
    <col min="12560" max="12562" width="15.28515625" style="126" customWidth="1"/>
    <col min="12563" max="12563" width="18" style="126" bestFit="1" customWidth="1"/>
    <col min="12564" max="12564" width="10.85546875" style="126" bestFit="1" customWidth="1"/>
    <col min="12565" max="12565" width="11.7109375" style="126" bestFit="1" customWidth="1"/>
    <col min="12566" max="12566" width="11.42578125" style="126" bestFit="1" customWidth="1"/>
    <col min="12567" max="12799" width="8.85546875" style="126"/>
    <col min="12800" max="12800" width="4.140625" style="126" customWidth="1"/>
    <col min="12801" max="12801" width="55.140625" style="126" bestFit="1" customWidth="1"/>
    <col min="12802" max="12803" width="15.28515625" style="126" customWidth="1"/>
    <col min="12804" max="12804" width="16.85546875" style="126" bestFit="1" customWidth="1"/>
    <col min="12805" max="12805" width="18" style="126" bestFit="1" customWidth="1"/>
    <col min="12806" max="12810" width="15.28515625" style="126" customWidth="1"/>
    <col min="12811" max="12811" width="16.85546875" style="126" bestFit="1" customWidth="1"/>
    <col min="12812" max="12813" width="15.28515625" style="126" customWidth="1"/>
    <col min="12814" max="12814" width="18" style="126" bestFit="1" customWidth="1"/>
    <col min="12815" max="12815" width="16.85546875" style="126" bestFit="1" customWidth="1"/>
    <col min="12816" max="12818" width="15.28515625" style="126" customWidth="1"/>
    <col min="12819" max="12819" width="18" style="126" bestFit="1" customWidth="1"/>
    <col min="12820" max="12820" width="10.85546875" style="126" bestFit="1" customWidth="1"/>
    <col min="12821" max="12821" width="11.7109375" style="126" bestFit="1" customWidth="1"/>
    <col min="12822" max="12822" width="11.42578125" style="126" bestFit="1" customWidth="1"/>
    <col min="12823" max="13055" width="8.85546875" style="126"/>
    <col min="13056" max="13056" width="4.140625" style="126" customWidth="1"/>
    <col min="13057" max="13057" width="55.140625" style="126" bestFit="1" customWidth="1"/>
    <col min="13058" max="13059" width="15.28515625" style="126" customWidth="1"/>
    <col min="13060" max="13060" width="16.85546875" style="126" bestFit="1" customWidth="1"/>
    <col min="13061" max="13061" width="18" style="126" bestFit="1" customWidth="1"/>
    <col min="13062" max="13066" width="15.28515625" style="126" customWidth="1"/>
    <col min="13067" max="13067" width="16.85546875" style="126" bestFit="1" customWidth="1"/>
    <col min="13068" max="13069" width="15.28515625" style="126" customWidth="1"/>
    <col min="13070" max="13070" width="18" style="126" bestFit="1" customWidth="1"/>
    <col min="13071" max="13071" width="16.85546875" style="126" bestFit="1" customWidth="1"/>
    <col min="13072" max="13074" width="15.28515625" style="126" customWidth="1"/>
    <col min="13075" max="13075" width="18" style="126" bestFit="1" customWidth="1"/>
    <col min="13076" max="13076" width="10.85546875" style="126" bestFit="1" customWidth="1"/>
    <col min="13077" max="13077" width="11.7109375" style="126" bestFit="1" customWidth="1"/>
    <col min="13078" max="13078" width="11.42578125" style="126" bestFit="1" customWidth="1"/>
    <col min="13079" max="13311" width="8.85546875" style="126"/>
    <col min="13312" max="13312" width="4.140625" style="126" customWidth="1"/>
    <col min="13313" max="13313" width="55.140625" style="126" bestFit="1" customWidth="1"/>
    <col min="13314" max="13315" width="15.28515625" style="126" customWidth="1"/>
    <col min="13316" max="13316" width="16.85546875" style="126" bestFit="1" customWidth="1"/>
    <col min="13317" max="13317" width="18" style="126" bestFit="1" customWidth="1"/>
    <col min="13318" max="13322" width="15.28515625" style="126" customWidth="1"/>
    <col min="13323" max="13323" width="16.85546875" style="126" bestFit="1" customWidth="1"/>
    <col min="13324" max="13325" width="15.28515625" style="126" customWidth="1"/>
    <col min="13326" max="13326" width="18" style="126" bestFit="1" customWidth="1"/>
    <col min="13327" max="13327" width="16.85546875" style="126" bestFit="1" customWidth="1"/>
    <col min="13328" max="13330" width="15.28515625" style="126" customWidth="1"/>
    <col min="13331" max="13331" width="18" style="126" bestFit="1" customWidth="1"/>
    <col min="13332" max="13332" width="10.85546875" style="126" bestFit="1" customWidth="1"/>
    <col min="13333" max="13333" width="11.7109375" style="126" bestFit="1" customWidth="1"/>
    <col min="13334" max="13334" width="11.42578125" style="126" bestFit="1" customWidth="1"/>
    <col min="13335" max="13567" width="8.85546875" style="126"/>
    <col min="13568" max="13568" width="4.140625" style="126" customWidth="1"/>
    <col min="13569" max="13569" width="55.140625" style="126" bestFit="1" customWidth="1"/>
    <col min="13570" max="13571" width="15.28515625" style="126" customWidth="1"/>
    <col min="13572" max="13572" width="16.85546875" style="126" bestFit="1" customWidth="1"/>
    <col min="13573" max="13573" width="18" style="126" bestFit="1" customWidth="1"/>
    <col min="13574" max="13578" width="15.28515625" style="126" customWidth="1"/>
    <col min="13579" max="13579" width="16.85546875" style="126" bestFit="1" customWidth="1"/>
    <col min="13580" max="13581" width="15.28515625" style="126" customWidth="1"/>
    <col min="13582" max="13582" width="18" style="126" bestFit="1" customWidth="1"/>
    <col min="13583" max="13583" width="16.85546875" style="126" bestFit="1" customWidth="1"/>
    <col min="13584" max="13586" width="15.28515625" style="126" customWidth="1"/>
    <col min="13587" max="13587" width="18" style="126" bestFit="1" customWidth="1"/>
    <col min="13588" max="13588" width="10.85546875" style="126" bestFit="1" customWidth="1"/>
    <col min="13589" max="13589" width="11.7109375" style="126" bestFit="1" customWidth="1"/>
    <col min="13590" max="13590" width="11.42578125" style="126" bestFit="1" customWidth="1"/>
    <col min="13591" max="13823" width="8.85546875" style="126"/>
    <col min="13824" max="13824" width="4.140625" style="126" customWidth="1"/>
    <col min="13825" max="13825" width="55.140625" style="126" bestFit="1" customWidth="1"/>
    <col min="13826" max="13827" width="15.28515625" style="126" customWidth="1"/>
    <col min="13828" max="13828" width="16.85546875" style="126" bestFit="1" customWidth="1"/>
    <col min="13829" max="13829" width="18" style="126" bestFit="1" customWidth="1"/>
    <col min="13830" max="13834" width="15.28515625" style="126" customWidth="1"/>
    <col min="13835" max="13835" width="16.85546875" style="126" bestFit="1" customWidth="1"/>
    <col min="13836" max="13837" width="15.28515625" style="126" customWidth="1"/>
    <col min="13838" max="13838" width="18" style="126" bestFit="1" customWidth="1"/>
    <col min="13839" max="13839" width="16.85546875" style="126" bestFit="1" customWidth="1"/>
    <col min="13840" max="13842" width="15.28515625" style="126" customWidth="1"/>
    <col min="13843" max="13843" width="18" style="126" bestFit="1" customWidth="1"/>
    <col min="13844" max="13844" width="10.85546875" style="126" bestFit="1" customWidth="1"/>
    <col min="13845" max="13845" width="11.7109375" style="126" bestFit="1" customWidth="1"/>
    <col min="13846" max="13846" width="11.42578125" style="126" bestFit="1" customWidth="1"/>
    <col min="13847" max="14079" width="8.85546875" style="126"/>
    <col min="14080" max="14080" width="4.140625" style="126" customWidth="1"/>
    <col min="14081" max="14081" width="55.140625" style="126" bestFit="1" customWidth="1"/>
    <col min="14082" max="14083" width="15.28515625" style="126" customWidth="1"/>
    <col min="14084" max="14084" width="16.85546875" style="126" bestFit="1" customWidth="1"/>
    <col min="14085" max="14085" width="18" style="126" bestFit="1" customWidth="1"/>
    <col min="14086" max="14090" width="15.28515625" style="126" customWidth="1"/>
    <col min="14091" max="14091" width="16.85546875" style="126" bestFit="1" customWidth="1"/>
    <col min="14092" max="14093" width="15.28515625" style="126" customWidth="1"/>
    <col min="14094" max="14094" width="18" style="126" bestFit="1" customWidth="1"/>
    <col min="14095" max="14095" width="16.85546875" style="126" bestFit="1" customWidth="1"/>
    <col min="14096" max="14098" width="15.28515625" style="126" customWidth="1"/>
    <col min="14099" max="14099" width="18" style="126" bestFit="1" customWidth="1"/>
    <col min="14100" max="14100" width="10.85546875" style="126" bestFit="1" customWidth="1"/>
    <col min="14101" max="14101" width="11.7109375" style="126" bestFit="1" customWidth="1"/>
    <col min="14102" max="14102" width="11.42578125" style="126" bestFit="1" customWidth="1"/>
    <col min="14103" max="14335" width="8.85546875" style="126"/>
    <col min="14336" max="14336" width="4.140625" style="126" customWidth="1"/>
    <col min="14337" max="14337" width="55.140625" style="126" bestFit="1" customWidth="1"/>
    <col min="14338" max="14339" width="15.28515625" style="126" customWidth="1"/>
    <col min="14340" max="14340" width="16.85546875" style="126" bestFit="1" customWidth="1"/>
    <col min="14341" max="14341" width="18" style="126" bestFit="1" customWidth="1"/>
    <col min="14342" max="14346" width="15.28515625" style="126" customWidth="1"/>
    <col min="14347" max="14347" width="16.85546875" style="126" bestFit="1" customWidth="1"/>
    <col min="14348" max="14349" width="15.28515625" style="126" customWidth="1"/>
    <col min="14350" max="14350" width="18" style="126" bestFit="1" customWidth="1"/>
    <col min="14351" max="14351" width="16.85546875" style="126" bestFit="1" customWidth="1"/>
    <col min="14352" max="14354" width="15.28515625" style="126" customWidth="1"/>
    <col min="14355" max="14355" width="18" style="126" bestFit="1" customWidth="1"/>
    <col min="14356" max="14356" width="10.85546875" style="126" bestFit="1" customWidth="1"/>
    <col min="14357" max="14357" width="11.7109375" style="126" bestFit="1" customWidth="1"/>
    <col min="14358" max="14358" width="11.42578125" style="126" bestFit="1" customWidth="1"/>
    <col min="14359" max="14591" width="8.85546875" style="126"/>
    <col min="14592" max="14592" width="4.140625" style="126" customWidth="1"/>
    <col min="14593" max="14593" width="55.140625" style="126" bestFit="1" customWidth="1"/>
    <col min="14594" max="14595" width="15.28515625" style="126" customWidth="1"/>
    <col min="14596" max="14596" width="16.85546875" style="126" bestFit="1" customWidth="1"/>
    <col min="14597" max="14597" width="18" style="126" bestFit="1" customWidth="1"/>
    <col min="14598" max="14602" width="15.28515625" style="126" customWidth="1"/>
    <col min="14603" max="14603" width="16.85546875" style="126" bestFit="1" customWidth="1"/>
    <col min="14604" max="14605" width="15.28515625" style="126" customWidth="1"/>
    <col min="14606" max="14606" width="18" style="126" bestFit="1" customWidth="1"/>
    <col min="14607" max="14607" width="16.85546875" style="126" bestFit="1" customWidth="1"/>
    <col min="14608" max="14610" width="15.28515625" style="126" customWidth="1"/>
    <col min="14611" max="14611" width="18" style="126" bestFit="1" customWidth="1"/>
    <col min="14612" max="14612" width="10.85546875" style="126" bestFit="1" customWidth="1"/>
    <col min="14613" max="14613" width="11.7109375" style="126" bestFit="1" customWidth="1"/>
    <col min="14614" max="14614" width="11.42578125" style="126" bestFit="1" customWidth="1"/>
    <col min="14615" max="14847" width="8.85546875" style="126"/>
    <col min="14848" max="14848" width="4.140625" style="126" customWidth="1"/>
    <col min="14849" max="14849" width="55.140625" style="126" bestFit="1" customWidth="1"/>
    <col min="14850" max="14851" width="15.28515625" style="126" customWidth="1"/>
    <col min="14852" max="14852" width="16.85546875" style="126" bestFit="1" customWidth="1"/>
    <col min="14853" max="14853" width="18" style="126" bestFit="1" customWidth="1"/>
    <col min="14854" max="14858" width="15.28515625" style="126" customWidth="1"/>
    <col min="14859" max="14859" width="16.85546875" style="126" bestFit="1" customWidth="1"/>
    <col min="14860" max="14861" width="15.28515625" style="126" customWidth="1"/>
    <col min="14862" max="14862" width="18" style="126" bestFit="1" customWidth="1"/>
    <col min="14863" max="14863" width="16.85546875" style="126" bestFit="1" customWidth="1"/>
    <col min="14864" max="14866" width="15.28515625" style="126" customWidth="1"/>
    <col min="14867" max="14867" width="18" style="126" bestFit="1" customWidth="1"/>
    <col min="14868" max="14868" width="10.85546875" style="126" bestFit="1" customWidth="1"/>
    <col min="14869" max="14869" width="11.7109375" style="126" bestFit="1" customWidth="1"/>
    <col min="14870" max="14870" width="11.42578125" style="126" bestFit="1" customWidth="1"/>
    <col min="14871" max="15103" width="8.85546875" style="126"/>
    <col min="15104" max="15104" width="4.140625" style="126" customWidth="1"/>
    <col min="15105" max="15105" width="55.140625" style="126" bestFit="1" customWidth="1"/>
    <col min="15106" max="15107" width="15.28515625" style="126" customWidth="1"/>
    <col min="15108" max="15108" width="16.85546875" style="126" bestFit="1" customWidth="1"/>
    <col min="15109" max="15109" width="18" style="126" bestFit="1" customWidth="1"/>
    <col min="15110" max="15114" width="15.28515625" style="126" customWidth="1"/>
    <col min="15115" max="15115" width="16.85546875" style="126" bestFit="1" customWidth="1"/>
    <col min="15116" max="15117" width="15.28515625" style="126" customWidth="1"/>
    <col min="15118" max="15118" width="18" style="126" bestFit="1" customWidth="1"/>
    <col min="15119" max="15119" width="16.85546875" style="126" bestFit="1" customWidth="1"/>
    <col min="15120" max="15122" width="15.28515625" style="126" customWidth="1"/>
    <col min="15123" max="15123" width="18" style="126" bestFit="1" customWidth="1"/>
    <col min="15124" max="15124" width="10.85546875" style="126" bestFit="1" customWidth="1"/>
    <col min="15125" max="15125" width="11.7109375" style="126" bestFit="1" customWidth="1"/>
    <col min="15126" max="15126" width="11.42578125" style="126" bestFit="1" customWidth="1"/>
    <col min="15127" max="15359" width="8.85546875" style="126"/>
    <col min="15360" max="15360" width="4.140625" style="126" customWidth="1"/>
    <col min="15361" max="15361" width="55.140625" style="126" bestFit="1" customWidth="1"/>
    <col min="15362" max="15363" width="15.28515625" style="126" customWidth="1"/>
    <col min="15364" max="15364" width="16.85546875" style="126" bestFit="1" customWidth="1"/>
    <col min="15365" max="15365" width="18" style="126" bestFit="1" customWidth="1"/>
    <col min="15366" max="15370" width="15.28515625" style="126" customWidth="1"/>
    <col min="15371" max="15371" width="16.85546875" style="126" bestFit="1" customWidth="1"/>
    <col min="15372" max="15373" width="15.28515625" style="126" customWidth="1"/>
    <col min="15374" max="15374" width="18" style="126" bestFit="1" customWidth="1"/>
    <col min="15375" max="15375" width="16.85546875" style="126" bestFit="1" customWidth="1"/>
    <col min="15376" max="15378" width="15.28515625" style="126" customWidth="1"/>
    <col min="15379" max="15379" width="18" style="126" bestFit="1" customWidth="1"/>
    <col min="15380" max="15380" width="10.85546875" style="126" bestFit="1" customWidth="1"/>
    <col min="15381" max="15381" width="11.7109375" style="126" bestFit="1" customWidth="1"/>
    <col min="15382" max="15382" width="11.42578125" style="126" bestFit="1" customWidth="1"/>
    <col min="15383" max="15615" width="8.85546875" style="126"/>
    <col min="15616" max="15616" width="4.140625" style="126" customWidth="1"/>
    <col min="15617" max="15617" width="55.140625" style="126" bestFit="1" customWidth="1"/>
    <col min="15618" max="15619" width="15.28515625" style="126" customWidth="1"/>
    <col min="15620" max="15620" width="16.85546875" style="126" bestFit="1" customWidth="1"/>
    <col min="15621" max="15621" width="18" style="126" bestFit="1" customWidth="1"/>
    <col min="15622" max="15626" width="15.28515625" style="126" customWidth="1"/>
    <col min="15627" max="15627" width="16.85546875" style="126" bestFit="1" customWidth="1"/>
    <col min="15628" max="15629" width="15.28515625" style="126" customWidth="1"/>
    <col min="15630" max="15630" width="18" style="126" bestFit="1" customWidth="1"/>
    <col min="15631" max="15631" width="16.85546875" style="126" bestFit="1" customWidth="1"/>
    <col min="15632" max="15634" width="15.28515625" style="126" customWidth="1"/>
    <col min="15635" max="15635" width="18" style="126" bestFit="1" customWidth="1"/>
    <col min="15636" max="15636" width="10.85546875" style="126" bestFit="1" customWidth="1"/>
    <col min="15637" max="15637" width="11.7109375" style="126" bestFit="1" customWidth="1"/>
    <col min="15638" max="15638" width="11.42578125" style="126" bestFit="1" customWidth="1"/>
    <col min="15639" max="15871" width="8.85546875" style="126"/>
    <col min="15872" max="15872" width="4.140625" style="126" customWidth="1"/>
    <col min="15873" max="15873" width="55.140625" style="126" bestFit="1" customWidth="1"/>
    <col min="15874" max="15875" width="15.28515625" style="126" customWidth="1"/>
    <col min="15876" max="15876" width="16.85546875" style="126" bestFit="1" customWidth="1"/>
    <col min="15877" max="15877" width="18" style="126" bestFit="1" customWidth="1"/>
    <col min="15878" max="15882" width="15.28515625" style="126" customWidth="1"/>
    <col min="15883" max="15883" width="16.85546875" style="126" bestFit="1" customWidth="1"/>
    <col min="15884" max="15885" width="15.28515625" style="126" customWidth="1"/>
    <col min="15886" max="15886" width="18" style="126" bestFit="1" customWidth="1"/>
    <col min="15887" max="15887" width="16.85546875" style="126" bestFit="1" customWidth="1"/>
    <col min="15888" max="15890" width="15.28515625" style="126" customWidth="1"/>
    <col min="15891" max="15891" width="18" style="126" bestFit="1" customWidth="1"/>
    <col min="15892" max="15892" width="10.85546875" style="126" bestFit="1" customWidth="1"/>
    <col min="15893" max="15893" width="11.7109375" style="126" bestFit="1" customWidth="1"/>
    <col min="15894" max="15894" width="11.42578125" style="126" bestFit="1" customWidth="1"/>
    <col min="15895" max="16127" width="8.85546875" style="126"/>
    <col min="16128" max="16128" width="4.140625" style="126" customWidth="1"/>
    <col min="16129" max="16129" width="55.140625" style="126" bestFit="1" customWidth="1"/>
    <col min="16130" max="16131" width="15.28515625" style="126" customWidth="1"/>
    <col min="16132" max="16132" width="16.85546875" style="126" bestFit="1" customWidth="1"/>
    <col min="16133" max="16133" width="18" style="126" bestFit="1" customWidth="1"/>
    <col min="16134" max="16138" width="15.28515625" style="126" customWidth="1"/>
    <col min="16139" max="16139" width="16.85546875" style="126" bestFit="1" customWidth="1"/>
    <col min="16140" max="16141" width="15.28515625" style="126" customWidth="1"/>
    <col min="16142" max="16142" width="18" style="126" bestFit="1" customWidth="1"/>
    <col min="16143" max="16143" width="16.85546875" style="126" bestFit="1" customWidth="1"/>
    <col min="16144" max="16146" width="15.28515625" style="126" customWidth="1"/>
    <col min="16147" max="16147" width="18" style="126" bestFit="1" customWidth="1"/>
    <col min="16148" max="16148" width="10.85546875" style="126" bestFit="1" customWidth="1"/>
    <col min="16149" max="16149" width="11.7109375" style="126" bestFit="1" customWidth="1"/>
    <col min="16150" max="16150" width="11.42578125" style="126" bestFit="1" customWidth="1"/>
    <col min="16151" max="16384" width="8.85546875" style="126"/>
  </cols>
  <sheetData>
    <row r="1" spans="1:22" ht="18" x14ac:dyDescent="0.35">
      <c r="R1" s="136"/>
      <c r="S1" s="472" t="s">
        <v>1395</v>
      </c>
    </row>
    <row r="2" spans="1:22" ht="21" x14ac:dyDescent="0.35">
      <c r="A2" s="760" t="s">
        <v>241</v>
      </c>
      <c r="B2" s="760"/>
      <c r="C2" s="760"/>
      <c r="D2" s="760"/>
      <c r="E2" s="760"/>
      <c r="F2" s="760"/>
      <c r="G2" s="760"/>
      <c r="H2" s="760"/>
      <c r="I2" s="760"/>
      <c r="J2" s="760"/>
      <c r="K2" s="760"/>
      <c r="L2" s="760"/>
      <c r="M2" s="760"/>
      <c r="N2" s="760"/>
      <c r="O2" s="760"/>
      <c r="P2" s="760"/>
      <c r="Q2" s="760"/>
      <c r="R2" s="760"/>
      <c r="S2" s="760"/>
    </row>
    <row r="3" spans="1:22" ht="21" x14ac:dyDescent="0.35">
      <c r="A3" s="760" t="s">
        <v>888</v>
      </c>
      <c r="B3" s="760"/>
      <c r="C3" s="760"/>
      <c r="D3" s="760"/>
      <c r="E3" s="760"/>
      <c r="F3" s="760"/>
      <c r="G3" s="760"/>
      <c r="H3" s="760"/>
      <c r="I3" s="760"/>
      <c r="J3" s="760"/>
      <c r="K3" s="760"/>
      <c r="L3" s="760"/>
      <c r="M3" s="760"/>
      <c r="N3" s="760"/>
      <c r="O3" s="760"/>
      <c r="P3" s="760"/>
      <c r="Q3" s="760"/>
      <c r="R3" s="760"/>
      <c r="S3" s="760"/>
    </row>
    <row r="4" spans="1:22" x14ac:dyDescent="0.25">
      <c r="A4" s="137"/>
      <c r="B4" s="137"/>
      <c r="C4" s="137"/>
      <c r="D4" s="137"/>
      <c r="E4" s="137"/>
      <c r="F4" s="137"/>
      <c r="G4" s="137"/>
      <c r="H4" s="137"/>
      <c r="I4" s="137"/>
      <c r="J4" s="137"/>
      <c r="K4" s="137"/>
      <c r="L4" s="137"/>
      <c r="M4" s="137"/>
      <c r="N4" s="137"/>
      <c r="O4" s="137"/>
      <c r="P4" s="137"/>
      <c r="Q4" s="137"/>
      <c r="R4" s="137"/>
    </row>
    <row r="6" spans="1:22" s="207" customFormat="1" ht="18" customHeight="1" x14ac:dyDescent="0.25">
      <c r="A6" s="739" t="s">
        <v>12</v>
      </c>
      <c r="B6" s="739" t="s">
        <v>13</v>
      </c>
      <c r="C6" s="740" t="s">
        <v>915</v>
      </c>
      <c r="D6" s="741"/>
      <c r="E6" s="741"/>
      <c r="F6" s="741"/>
      <c r="G6" s="741"/>
      <c r="H6" s="741"/>
      <c r="I6" s="741"/>
      <c r="J6" s="741"/>
      <c r="K6" s="741"/>
      <c r="L6" s="741"/>
      <c r="M6" s="741"/>
      <c r="N6" s="741"/>
      <c r="O6" s="741"/>
      <c r="P6" s="741"/>
      <c r="Q6" s="741"/>
      <c r="R6" s="741"/>
      <c r="S6" s="742"/>
    </row>
    <row r="7" spans="1:22" s="207" customFormat="1" ht="75" x14ac:dyDescent="0.25">
      <c r="A7" s="739"/>
      <c r="B7" s="739"/>
      <c r="C7" s="743" t="s">
        <v>19</v>
      </c>
      <c r="D7" s="743" t="s">
        <v>224</v>
      </c>
      <c r="E7" s="743" t="s">
        <v>998</v>
      </c>
      <c r="F7" s="743" t="s">
        <v>233</v>
      </c>
      <c r="G7" s="743" t="s">
        <v>18</v>
      </c>
      <c r="H7" s="743" t="s">
        <v>239</v>
      </c>
      <c r="I7" s="743" t="s">
        <v>16</v>
      </c>
      <c r="J7" s="743" t="s">
        <v>225</v>
      </c>
      <c r="K7" s="743" t="s">
        <v>226</v>
      </c>
      <c r="L7" s="743" t="s">
        <v>227</v>
      </c>
      <c r="M7" s="743" t="s">
        <v>228</v>
      </c>
      <c r="N7" s="743" t="s">
        <v>229</v>
      </c>
      <c r="O7" s="743" t="s">
        <v>230</v>
      </c>
      <c r="P7" s="743" t="s">
        <v>231</v>
      </c>
      <c r="Q7" s="743" t="s">
        <v>999</v>
      </c>
      <c r="R7" s="743" t="s">
        <v>232</v>
      </c>
      <c r="S7" s="743" t="s">
        <v>71</v>
      </c>
    </row>
    <row r="8" spans="1:22" s="272" customFormat="1" ht="75" x14ac:dyDescent="0.25">
      <c r="A8" s="744" t="s">
        <v>890</v>
      </c>
      <c r="B8" s="744" t="s">
        <v>891</v>
      </c>
      <c r="C8" s="744" t="s">
        <v>892</v>
      </c>
      <c r="D8" s="744" t="s">
        <v>893</v>
      </c>
      <c r="E8" s="744" t="s">
        <v>894</v>
      </c>
      <c r="F8" s="744" t="s">
        <v>895</v>
      </c>
      <c r="G8" s="744" t="s">
        <v>896</v>
      </c>
      <c r="H8" s="744" t="s">
        <v>897</v>
      </c>
      <c r="I8" s="745" t="s">
        <v>898</v>
      </c>
      <c r="J8" s="745" t="s">
        <v>899</v>
      </c>
      <c r="K8" s="745" t="s">
        <v>900</v>
      </c>
      <c r="L8" s="745" t="s">
        <v>901</v>
      </c>
      <c r="M8" s="745" t="s">
        <v>909</v>
      </c>
      <c r="N8" s="745" t="s">
        <v>910</v>
      </c>
      <c r="O8" s="745" t="s">
        <v>911</v>
      </c>
      <c r="P8" s="745" t="s">
        <v>912</v>
      </c>
      <c r="Q8" s="745" t="s">
        <v>913</v>
      </c>
      <c r="R8" s="745" t="s">
        <v>1000</v>
      </c>
      <c r="S8" s="746" t="s">
        <v>1002</v>
      </c>
    </row>
    <row r="9" spans="1:22" s="207" customFormat="1" ht="22.5" customHeight="1" x14ac:dyDescent="0.25">
      <c r="A9" s="747">
        <v>1</v>
      </c>
      <c r="B9" s="748" t="s">
        <v>20</v>
      </c>
      <c r="C9" s="749">
        <v>0</v>
      </c>
      <c r="D9" s="749">
        <v>0</v>
      </c>
      <c r="E9" s="749">
        <v>0</v>
      </c>
      <c r="F9" s="749">
        <v>0</v>
      </c>
      <c r="G9" s="749">
        <v>0</v>
      </c>
      <c r="H9" s="749">
        <v>0</v>
      </c>
      <c r="I9" s="749">
        <v>0</v>
      </c>
      <c r="J9" s="749">
        <v>0</v>
      </c>
      <c r="K9" s="749">
        <v>0</v>
      </c>
      <c r="L9" s="749">
        <v>0</v>
      </c>
      <c r="M9" s="749">
        <v>0</v>
      </c>
      <c r="N9" s="749">
        <v>0</v>
      </c>
      <c r="O9" s="749">
        <v>30250540</v>
      </c>
      <c r="P9" s="749">
        <v>0</v>
      </c>
      <c r="Q9" s="749">
        <v>0</v>
      </c>
      <c r="R9" s="749">
        <v>268529007</v>
      </c>
      <c r="S9" s="750">
        <f t="shared" ref="S9:S40" si="0">SUM(C9:R9)</f>
        <v>298779547</v>
      </c>
      <c r="U9" s="237">
        <v>298779547</v>
      </c>
      <c r="V9" s="237">
        <f>U9-S9</f>
        <v>0</v>
      </c>
    </row>
    <row r="10" spans="1:22" s="207" customFormat="1" ht="22.5" customHeight="1" x14ac:dyDescent="0.25">
      <c r="A10" s="751">
        <v>2</v>
      </c>
      <c r="B10" s="752" t="s">
        <v>21</v>
      </c>
      <c r="C10" s="753">
        <v>0</v>
      </c>
      <c r="D10" s="753">
        <v>0</v>
      </c>
      <c r="E10" s="753">
        <v>0</v>
      </c>
      <c r="F10" s="753">
        <v>0</v>
      </c>
      <c r="G10" s="753">
        <v>0</v>
      </c>
      <c r="H10" s="753">
        <v>0</v>
      </c>
      <c r="I10" s="753">
        <v>0</v>
      </c>
      <c r="J10" s="753">
        <v>0</v>
      </c>
      <c r="K10" s="753">
        <v>0</v>
      </c>
      <c r="L10" s="753">
        <v>0</v>
      </c>
      <c r="M10" s="753">
        <v>0</v>
      </c>
      <c r="N10" s="753">
        <v>0</v>
      </c>
      <c r="O10" s="753">
        <v>0</v>
      </c>
      <c r="P10" s="753">
        <v>0</v>
      </c>
      <c r="Q10" s="753">
        <v>0</v>
      </c>
      <c r="R10" s="753">
        <v>8224050</v>
      </c>
      <c r="S10" s="754">
        <f t="shared" si="0"/>
        <v>8224050</v>
      </c>
    </row>
    <row r="11" spans="1:22" s="207" customFormat="1" ht="22.5" customHeight="1" x14ac:dyDescent="0.25">
      <c r="A11" s="751">
        <v>3</v>
      </c>
      <c r="B11" s="752" t="s">
        <v>22</v>
      </c>
      <c r="C11" s="753">
        <v>0</v>
      </c>
      <c r="D11" s="753">
        <v>0</v>
      </c>
      <c r="E11" s="753">
        <v>0</v>
      </c>
      <c r="F11" s="753">
        <v>0</v>
      </c>
      <c r="G11" s="753">
        <v>0</v>
      </c>
      <c r="H11" s="753">
        <v>0</v>
      </c>
      <c r="I11" s="753">
        <v>0</v>
      </c>
      <c r="J11" s="753">
        <v>0</v>
      </c>
      <c r="K11" s="753">
        <v>0</v>
      </c>
      <c r="L11" s="753">
        <v>0</v>
      </c>
      <c r="M11" s="753">
        <v>0</v>
      </c>
      <c r="N11" s="753">
        <v>0</v>
      </c>
      <c r="O11" s="753">
        <v>0</v>
      </c>
      <c r="P11" s="753">
        <v>0</v>
      </c>
      <c r="Q11" s="753">
        <v>0</v>
      </c>
      <c r="R11" s="753">
        <v>0</v>
      </c>
      <c r="S11" s="754">
        <f t="shared" si="0"/>
        <v>0</v>
      </c>
    </row>
    <row r="12" spans="1:22" s="207" customFormat="1" ht="22.5" customHeight="1" x14ac:dyDescent="0.25">
      <c r="A12" s="751">
        <v>4</v>
      </c>
      <c r="B12" s="752" t="s">
        <v>23</v>
      </c>
      <c r="C12" s="753">
        <v>0</v>
      </c>
      <c r="D12" s="753">
        <v>0</v>
      </c>
      <c r="E12" s="753">
        <v>0</v>
      </c>
      <c r="F12" s="753">
        <v>7838179696.1400003</v>
      </c>
      <c r="G12" s="753">
        <v>0</v>
      </c>
      <c r="H12" s="753">
        <v>0</v>
      </c>
      <c r="I12" s="753">
        <v>0</v>
      </c>
      <c r="J12" s="753">
        <v>0</v>
      </c>
      <c r="K12" s="753">
        <v>72300000</v>
      </c>
      <c r="L12" s="753">
        <v>0</v>
      </c>
      <c r="M12" s="753">
        <v>0</v>
      </c>
      <c r="N12" s="753">
        <v>0</v>
      </c>
      <c r="O12" s="753">
        <v>651215234</v>
      </c>
      <c r="P12" s="753">
        <v>0</v>
      </c>
      <c r="Q12" s="753">
        <v>0</v>
      </c>
      <c r="R12" s="753">
        <v>0</v>
      </c>
      <c r="S12" s="754">
        <f t="shared" si="0"/>
        <v>8561694930.1400003</v>
      </c>
    </row>
    <row r="13" spans="1:22" s="207" customFormat="1" ht="22.5" customHeight="1" x14ac:dyDescent="0.25">
      <c r="A13" s="751">
        <v>5</v>
      </c>
      <c r="B13" s="752" t="s">
        <v>24</v>
      </c>
      <c r="C13" s="753">
        <v>0</v>
      </c>
      <c r="D13" s="753">
        <v>0</v>
      </c>
      <c r="E13" s="753">
        <v>0</v>
      </c>
      <c r="F13" s="753">
        <v>25711681794</v>
      </c>
      <c r="G13" s="753">
        <v>0</v>
      </c>
      <c r="H13" s="753">
        <v>134100200</v>
      </c>
      <c r="I13" s="753">
        <v>0</v>
      </c>
      <c r="J13" s="753">
        <v>0</v>
      </c>
      <c r="K13" s="753">
        <v>0</v>
      </c>
      <c r="L13" s="753">
        <v>0</v>
      </c>
      <c r="M13" s="753">
        <v>0</v>
      </c>
      <c r="N13" s="753">
        <v>12400285121</v>
      </c>
      <c r="O13" s="753">
        <v>0</v>
      </c>
      <c r="P13" s="753">
        <v>0</v>
      </c>
      <c r="Q13" s="753">
        <v>0</v>
      </c>
      <c r="R13" s="753">
        <v>0</v>
      </c>
      <c r="S13" s="754">
        <f t="shared" si="0"/>
        <v>38246067115</v>
      </c>
    </row>
    <row r="14" spans="1:22" s="207" customFormat="1" ht="22.5" customHeight="1" x14ac:dyDescent="0.25">
      <c r="A14" s="751">
        <v>6</v>
      </c>
      <c r="B14" s="752" t="s">
        <v>25</v>
      </c>
      <c r="C14" s="753">
        <v>14154900</v>
      </c>
      <c r="D14" s="753">
        <v>0</v>
      </c>
      <c r="E14" s="753">
        <v>0</v>
      </c>
      <c r="F14" s="753">
        <v>3143549024.4200001</v>
      </c>
      <c r="G14" s="753">
        <v>0</v>
      </c>
      <c r="H14" s="753">
        <v>0</v>
      </c>
      <c r="I14" s="753">
        <v>0</v>
      </c>
      <c r="J14" s="753">
        <v>0</v>
      </c>
      <c r="K14" s="753">
        <v>0</v>
      </c>
      <c r="L14" s="753">
        <v>0</v>
      </c>
      <c r="M14" s="753">
        <v>0</v>
      </c>
      <c r="N14" s="753">
        <v>0</v>
      </c>
      <c r="O14" s="753">
        <v>267249713</v>
      </c>
      <c r="P14" s="753">
        <v>45425119.560000002</v>
      </c>
      <c r="Q14" s="753">
        <v>0</v>
      </c>
      <c r="R14" s="753">
        <v>0</v>
      </c>
      <c r="S14" s="754">
        <f t="shared" si="0"/>
        <v>3470378756.98</v>
      </c>
    </row>
    <row r="15" spans="1:22" s="207" customFormat="1" ht="22.5" customHeight="1" x14ac:dyDescent="0.25">
      <c r="A15" s="751">
        <v>7</v>
      </c>
      <c r="B15" s="752" t="s">
        <v>26</v>
      </c>
      <c r="C15" s="753">
        <v>1209000</v>
      </c>
      <c r="D15" s="753">
        <v>0</v>
      </c>
      <c r="E15" s="753">
        <v>0</v>
      </c>
      <c r="F15" s="753">
        <v>1109232218</v>
      </c>
      <c r="G15" s="753">
        <v>0</v>
      </c>
      <c r="H15" s="753">
        <v>0</v>
      </c>
      <c r="I15" s="753">
        <v>0</v>
      </c>
      <c r="J15" s="753">
        <v>16300000</v>
      </c>
      <c r="K15" s="753">
        <v>0</v>
      </c>
      <c r="L15" s="753">
        <v>0</v>
      </c>
      <c r="M15" s="753">
        <v>0</v>
      </c>
      <c r="N15" s="753">
        <v>2055504426</v>
      </c>
      <c r="O15" s="753">
        <v>0</v>
      </c>
      <c r="P15" s="753">
        <v>0</v>
      </c>
      <c r="Q15" s="753">
        <v>0</v>
      </c>
      <c r="R15" s="753">
        <v>24679748</v>
      </c>
      <c r="S15" s="754">
        <f t="shared" si="0"/>
        <v>3206925392</v>
      </c>
    </row>
    <row r="16" spans="1:22" s="207" customFormat="1" ht="22.5" customHeight="1" x14ac:dyDescent="0.25">
      <c r="A16" s="751">
        <v>8</v>
      </c>
      <c r="B16" s="752" t="s">
        <v>27</v>
      </c>
      <c r="C16" s="753">
        <v>0</v>
      </c>
      <c r="D16" s="753">
        <v>0</v>
      </c>
      <c r="E16" s="753">
        <v>0</v>
      </c>
      <c r="F16" s="753">
        <v>0</v>
      </c>
      <c r="G16" s="753">
        <v>0</v>
      </c>
      <c r="H16" s="753">
        <v>0</v>
      </c>
      <c r="I16" s="753">
        <v>0</v>
      </c>
      <c r="J16" s="753">
        <v>0</v>
      </c>
      <c r="K16" s="753">
        <v>0</v>
      </c>
      <c r="L16" s="753">
        <v>0</v>
      </c>
      <c r="M16" s="753">
        <v>0</v>
      </c>
      <c r="N16" s="753">
        <v>0</v>
      </c>
      <c r="O16" s="753">
        <v>0</v>
      </c>
      <c r="P16" s="753">
        <v>0</v>
      </c>
      <c r="Q16" s="753">
        <v>0</v>
      </c>
      <c r="R16" s="753">
        <v>0</v>
      </c>
      <c r="S16" s="754">
        <f t="shared" si="0"/>
        <v>0</v>
      </c>
    </row>
    <row r="17" spans="1:21" s="207" customFormat="1" ht="22.5" customHeight="1" x14ac:dyDescent="0.25">
      <c r="A17" s="751">
        <v>9</v>
      </c>
      <c r="B17" s="752" t="s">
        <v>28</v>
      </c>
      <c r="C17" s="753">
        <v>0</v>
      </c>
      <c r="D17" s="753">
        <v>0</v>
      </c>
      <c r="E17" s="753">
        <v>0</v>
      </c>
      <c r="F17" s="753">
        <v>0</v>
      </c>
      <c r="G17" s="753">
        <v>0</v>
      </c>
      <c r="H17" s="753">
        <v>0</v>
      </c>
      <c r="I17" s="753">
        <v>0</v>
      </c>
      <c r="J17" s="753">
        <v>0</v>
      </c>
      <c r="K17" s="753">
        <v>0</v>
      </c>
      <c r="L17" s="753">
        <v>0</v>
      </c>
      <c r="M17" s="753">
        <v>0</v>
      </c>
      <c r="N17" s="753">
        <v>0</v>
      </c>
      <c r="O17" s="753">
        <v>0</v>
      </c>
      <c r="P17" s="753">
        <v>0</v>
      </c>
      <c r="Q17" s="753">
        <v>0</v>
      </c>
      <c r="R17" s="753">
        <v>0</v>
      </c>
      <c r="S17" s="754">
        <f t="shared" si="0"/>
        <v>0</v>
      </c>
    </row>
    <row r="18" spans="1:21" s="207" customFormat="1" ht="22.5" customHeight="1" x14ac:dyDescent="0.25">
      <c r="A18" s="751">
        <v>10</v>
      </c>
      <c r="B18" s="752" t="s">
        <v>29</v>
      </c>
      <c r="C18" s="753">
        <v>0</v>
      </c>
      <c r="D18" s="753">
        <v>0</v>
      </c>
      <c r="E18" s="753">
        <v>0</v>
      </c>
      <c r="F18" s="753">
        <v>0</v>
      </c>
      <c r="G18" s="753">
        <v>0</v>
      </c>
      <c r="H18" s="753">
        <v>0</v>
      </c>
      <c r="I18" s="753">
        <v>0</v>
      </c>
      <c r="J18" s="753">
        <v>0</v>
      </c>
      <c r="K18" s="753">
        <v>0</v>
      </c>
      <c r="L18" s="753">
        <v>0</v>
      </c>
      <c r="M18" s="753">
        <v>0</v>
      </c>
      <c r="N18" s="753">
        <v>0</v>
      </c>
      <c r="O18" s="753">
        <v>0</v>
      </c>
      <c r="P18" s="753">
        <v>0</v>
      </c>
      <c r="Q18" s="753">
        <v>0</v>
      </c>
      <c r="R18" s="753">
        <v>0</v>
      </c>
      <c r="S18" s="754">
        <f t="shared" si="0"/>
        <v>0</v>
      </c>
    </row>
    <row r="19" spans="1:21" s="207" customFormat="1" ht="22.5" customHeight="1" x14ac:dyDescent="0.25">
      <c r="A19" s="751">
        <v>11</v>
      </c>
      <c r="B19" s="752" t="s">
        <v>30</v>
      </c>
      <c r="C19" s="753">
        <v>0</v>
      </c>
      <c r="D19" s="753">
        <v>0</v>
      </c>
      <c r="E19" s="753">
        <v>0</v>
      </c>
      <c r="F19" s="753">
        <v>0</v>
      </c>
      <c r="G19" s="753">
        <v>0</v>
      </c>
      <c r="H19" s="753">
        <v>0</v>
      </c>
      <c r="I19" s="753">
        <v>0</v>
      </c>
      <c r="J19" s="753">
        <v>0</v>
      </c>
      <c r="K19" s="753">
        <v>0</v>
      </c>
      <c r="L19" s="753">
        <v>0</v>
      </c>
      <c r="M19" s="753">
        <v>0</v>
      </c>
      <c r="N19" s="753">
        <v>0</v>
      </c>
      <c r="O19" s="753">
        <v>0</v>
      </c>
      <c r="P19" s="753">
        <v>0</v>
      </c>
      <c r="Q19" s="753">
        <v>0</v>
      </c>
      <c r="R19" s="753">
        <v>0</v>
      </c>
      <c r="S19" s="754">
        <f t="shared" si="0"/>
        <v>0</v>
      </c>
    </row>
    <row r="20" spans="1:21" s="207" customFormat="1" ht="31.5" customHeight="1" x14ac:dyDescent="0.25">
      <c r="A20" s="751">
        <v>12</v>
      </c>
      <c r="B20" s="752" t="s">
        <v>31</v>
      </c>
      <c r="C20" s="753">
        <v>0</v>
      </c>
      <c r="D20" s="753">
        <v>0</v>
      </c>
      <c r="E20" s="753">
        <v>0</v>
      </c>
      <c r="F20" s="753">
        <v>0</v>
      </c>
      <c r="G20" s="753">
        <v>0</v>
      </c>
      <c r="H20" s="753">
        <v>0</v>
      </c>
      <c r="I20" s="753">
        <v>0</v>
      </c>
      <c r="J20" s="753">
        <v>0</v>
      </c>
      <c r="K20" s="753">
        <v>0</v>
      </c>
      <c r="L20" s="753">
        <v>0</v>
      </c>
      <c r="M20" s="753">
        <v>0</v>
      </c>
      <c r="N20" s="753">
        <v>0</v>
      </c>
      <c r="O20" s="753">
        <v>0</v>
      </c>
      <c r="P20" s="753">
        <v>0</v>
      </c>
      <c r="Q20" s="753">
        <v>0</v>
      </c>
      <c r="R20" s="753">
        <v>0</v>
      </c>
      <c r="S20" s="754">
        <f t="shared" si="0"/>
        <v>0</v>
      </c>
    </row>
    <row r="21" spans="1:21" s="207" customFormat="1" ht="22.5" customHeight="1" x14ac:dyDescent="0.25">
      <c r="A21" s="751">
        <v>13</v>
      </c>
      <c r="B21" s="752" t="s">
        <v>32</v>
      </c>
      <c r="C21" s="753">
        <v>0</v>
      </c>
      <c r="D21" s="753">
        <v>0</v>
      </c>
      <c r="E21" s="753">
        <v>0</v>
      </c>
      <c r="F21" s="753">
        <v>0</v>
      </c>
      <c r="G21" s="753">
        <v>162093500</v>
      </c>
      <c r="H21" s="753">
        <v>0</v>
      </c>
      <c r="I21" s="753">
        <v>0</v>
      </c>
      <c r="J21" s="753">
        <v>0</v>
      </c>
      <c r="K21" s="753">
        <v>0</v>
      </c>
      <c r="L21" s="753">
        <v>0</v>
      </c>
      <c r="M21" s="753">
        <v>0</v>
      </c>
      <c r="N21" s="753">
        <v>0</v>
      </c>
      <c r="O21" s="753">
        <v>0</v>
      </c>
      <c r="P21" s="753">
        <v>0</v>
      </c>
      <c r="Q21" s="753">
        <v>0</v>
      </c>
      <c r="R21" s="753">
        <v>0</v>
      </c>
      <c r="S21" s="754">
        <f t="shared" si="0"/>
        <v>162093500</v>
      </c>
    </row>
    <row r="22" spans="1:21" s="207" customFormat="1" ht="22.5" customHeight="1" x14ac:dyDescent="0.25">
      <c r="A22" s="751">
        <v>14</v>
      </c>
      <c r="B22" s="752" t="s">
        <v>33</v>
      </c>
      <c r="C22" s="753">
        <v>0</v>
      </c>
      <c r="D22" s="753">
        <v>0</v>
      </c>
      <c r="E22" s="753">
        <v>0</v>
      </c>
      <c r="F22" s="753">
        <v>0</v>
      </c>
      <c r="G22" s="753">
        <v>0</v>
      </c>
      <c r="H22" s="753">
        <v>0</v>
      </c>
      <c r="I22" s="753">
        <v>0</v>
      </c>
      <c r="J22" s="753">
        <v>0</v>
      </c>
      <c r="K22" s="753">
        <v>0</v>
      </c>
      <c r="L22" s="753">
        <v>0</v>
      </c>
      <c r="M22" s="753">
        <v>0</v>
      </c>
      <c r="N22" s="753">
        <v>0</v>
      </c>
      <c r="O22" s="753">
        <v>0</v>
      </c>
      <c r="P22" s="753">
        <v>0</v>
      </c>
      <c r="Q22" s="753">
        <v>0</v>
      </c>
      <c r="R22" s="753">
        <v>3063000</v>
      </c>
      <c r="S22" s="754">
        <f t="shared" si="0"/>
        <v>3063000</v>
      </c>
    </row>
    <row r="23" spans="1:21" s="207" customFormat="1" ht="30.75" customHeight="1" x14ac:dyDescent="0.25">
      <c r="A23" s="751">
        <v>15</v>
      </c>
      <c r="B23" s="752" t="s">
        <v>34</v>
      </c>
      <c r="C23" s="753">
        <v>0</v>
      </c>
      <c r="D23" s="753">
        <v>0</v>
      </c>
      <c r="E23" s="753">
        <v>0</v>
      </c>
      <c r="F23" s="753">
        <v>0</v>
      </c>
      <c r="G23" s="753">
        <v>0</v>
      </c>
      <c r="H23" s="753">
        <v>0</v>
      </c>
      <c r="I23" s="753">
        <v>0</v>
      </c>
      <c r="J23" s="753">
        <v>0</v>
      </c>
      <c r="K23" s="753">
        <v>0</v>
      </c>
      <c r="L23" s="753">
        <v>0</v>
      </c>
      <c r="M23" s="753">
        <v>0</v>
      </c>
      <c r="N23" s="753">
        <v>0</v>
      </c>
      <c r="O23" s="753">
        <v>0</v>
      </c>
      <c r="P23" s="753">
        <v>0</v>
      </c>
      <c r="Q23" s="753">
        <v>0</v>
      </c>
      <c r="R23" s="753">
        <v>0</v>
      </c>
      <c r="S23" s="754">
        <f t="shared" si="0"/>
        <v>0</v>
      </c>
    </row>
    <row r="24" spans="1:21" s="207" customFormat="1" ht="22.5" customHeight="1" x14ac:dyDescent="0.25">
      <c r="A24" s="751">
        <v>16</v>
      </c>
      <c r="B24" s="752" t="s">
        <v>35</v>
      </c>
      <c r="C24" s="753">
        <v>0</v>
      </c>
      <c r="D24" s="753">
        <v>0</v>
      </c>
      <c r="E24" s="753">
        <v>0</v>
      </c>
      <c r="F24" s="753">
        <v>7869946</v>
      </c>
      <c r="G24" s="753">
        <v>0</v>
      </c>
      <c r="H24" s="753">
        <v>2218960901</v>
      </c>
      <c r="I24" s="753">
        <v>0</v>
      </c>
      <c r="J24" s="753">
        <v>0</v>
      </c>
      <c r="K24" s="753">
        <v>0</v>
      </c>
      <c r="L24" s="753">
        <v>0</v>
      </c>
      <c r="M24" s="753">
        <v>0</v>
      </c>
      <c r="N24" s="753">
        <v>0</v>
      </c>
      <c r="O24" s="753">
        <v>0</v>
      </c>
      <c r="P24" s="753">
        <v>0</v>
      </c>
      <c r="Q24" s="753">
        <v>0</v>
      </c>
      <c r="R24" s="753">
        <v>9967000</v>
      </c>
      <c r="S24" s="754">
        <f t="shared" si="0"/>
        <v>2236797847</v>
      </c>
    </row>
    <row r="25" spans="1:21" s="207" customFormat="1" ht="30.75" customHeight="1" x14ac:dyDescent="0.25">
      <c r="A25" s="751">
        <v>17</v>
      </c>
      <c r="B25" s="752" t="s">
        <v>36</v>
      </c>
      <c r="C25" s="753">
        <v>0</v>
      </c>
      <c r="D25" s="753">
        <v>0</v>
      </c>
      <c r="E25" s="753">
        <v>0</v>
      </c>
      <c r="F25" s="753">
        <v>0</v>
      </c>
      <c r="G25" s="753">
        <v>0</v>
      </c>
      <c r="H25" s="753">
        <v>0</v>
      </c>
      <c r="I25" s="753">
        <v>0</v>
      </c>
      <c r="J25" s="753">
        <v>0</v>
      </c>
      <c r="K25" s="753">
        <v>0</v>
      </c>
      <c r="L25" s="753">
        <v>0</v>
      </c>
      <c r="M25" s="753">
        <v>0</v>
      </c>
      <c r="N25" s="753">
        <v>0</v>
      </c>
      <c r="O25" s="753">
        <v>0</v>
      </c>
      <c r="P25" s="753">
        <v>0</v>
      </c>
      <c r="Q25" s="753">
        <v>0</v>
      </c>
      <c r="R25" s="753">
        <v>0</v>
      </c>
      <c r="S25" s="754">
        <f t="shared" si="0"/>
        <v>0</v>
      </c>
    </row>
    <row r="26" spans="1:21" s="207" customFormat="1" ht="22.5" customHeight="1" x14ac:dyDescent="0.25">
      <c r="A26" s="751">
        <v>18</v>
      </c>
      <c r="B26" s="752" t="s">
        <v>37</v>
      </c>
      <c r="C26" s="753">
        <v>0</v>
      </c>
      <c r="D26" s="753">
        <v>0</v>
      </c>
      <c r="E26" s="753">
        <v>0</v>
      </c>
      <c r="F26" s="753">
        <v>0</v>
      </c>
      <c r="G26" s="753">
        <v>0</v>
      </c>
      <c r="H26" s="753">
        <v>0</v>
      </c>
      <c r="I26" s="753">
        <v>0</v>
      </c>
      <c r="J26" s="753">
        <v>0</v>
      </c>
      <c r="K26" s="753">
        <v>0</v>
      </c>
      <c r="L26" s="753">
        <v>0</v>
      </c>
      <c r="M26" s="753">
        <v>0</v>
      </c>
      <c r="N26" s="753">
        <v>0</v>
      </c>
      <c r="O26" s="753">
        <v>0</v>
      </c>
      <c r="P26" s="753">
        <v>0</v>
      </c>
      <c r="Q26" s="753">
        <v>0</v>
      </c>
      <c r="R26" s="753">
        <v>0</v>
      </c>
      <c r="S26" s="754">
        <f t="shared" si="0"/>
        <v>0</v>
      </c>
    </row>
    <row r="27" spans="1:21" s="207" customFormat="1" ht="22.5" customHeight="1" x14ac:dyDescent="0.25">
      <c r="A27" s="751">
        <v>19</v>
      </c>
      <c r="B27" s="752" t="s">
        <v>38</v>
      </c>
      <c r="C27" s="753">
        <v>0</v>
      </c>
      <c r="D27" s="753">
        <v>0</v>
      </c>
      <c r="E27" s="753">
        <v>0</v>
      </c>
      <c r="F27" s="753">
        <v>0</v>
      </c>
      <c r="G27" s="753">
        <v>0</v>
      </c>
      <c r="H27" s="753">
        <v>0</v>
      </c>
      <c r="I27" s="753">
        <v>0</v>
      </c>
      <c r="J27" s="753">
        <v>0</v>
      </c>
      <c r="K27" s="753">
        <v>0</v>
      </c>
      <c r="L27" s="753">
        <v>0</v>
      </c>
      <c r="M27" s="753">
        <v>0</v>
      </c>
      <c r="N27" s="753">
        <v>0</v>
      </c>
      <c r="O27" s="753">
        <v>0</v>
      </c>
      <c r="P27" s="753">
        <v>0</v>
      </c>
      <c r="Q27" s="753">
        <v>409688000</v>
      </c>
      <c r="R27" s="753">
        <v>0</v>
      </c>
      <c r="S27" s="754">
        <f t="shared" si="0"/>
        <v>409688000</v>
      </c>
    </row>
    <row r="28" spans="1:21" s="207" customFormat="1" ht="22.5" customHeight="1" x14ac:dyDescent="0.25">
      <c r="A28" s="751">
        <v>20</v>
      </c>
      <c r="B28" s="752" t="s">
        <v>39</v>
      </c>
      <c r="C28" s="753">
        <v>0</v>
      </c>
      <c r="D28" s="753">
        <v>0</v>
      </c>
      <c r="E28" s="753">
        <v>0</v>
      </c>
      <c r="F28" s="753">
        <v>0</v>
      </c>
      <c r="G28" s="753">
        <v>0</v>
      </c>
      <c r="H28" s="753">
        <v>0</v>
      </c>
      <c r="I28" s="753">
        <v>0</v>
      </c>
      <c r="J28" s="753">
        <v>0</v>
      </c>
      <c r="K28" s="753">
        <v>0</v>
      </c>
      <c r="L28" s="753">
        <v>0</v>
      </c>
      <c r="M28" s="753">
        <v>0</v>
      </c>
      <c r="N28" s="753">
        <v>0</v>
      </c>
      <c r="O28" s="753">
        <v>600000</v>
      </c>
      <c r="P28" s="753">
        <v>0</v>
      </c>
      <c r="Q28" s="753">
        <v>0</v>
      </c>
      <c r="R28" s="753">
        <v>17075000</v>
      </c>
      <c r="S28" s="754">
        <f t="shared" si="0"/>
        <v>17675000</v>
      </c>
    </row>
    <row r="29" spans="1:21" s="207" customFormat="1" ht="22.5" customHeight="1" x14ac:dyDescent="0.25">
      <c r="A29" s="751">
        <v>21</v>
      </c>
      <c r="B29" s="752" t="s">
        <v>40</v>
      </c>
      <c r="C29" s="753">
        <v>0</v>
      </c>
      <c r="D29" s="753">
        <v>0</v>
      </c>
      <c r="E29" s="753">
        <v>0</v>
      </c>
      <c r="F29" s="753">
        <v>0</v>
      </c>
      <c r="G29" s="753">
        <v>0</v>
      </c>
      <c r="H29" s="753">
        <v>0</v>
      </c>
      <c r="I29" s="753">
        <v>0</v>
      </c>
      <c r="J29" s="753">
        <v>0</v>
      </c>
      <c r="K29" s="753">
        <v>0</v>
      </c>
      <c r="L29" s="753">
        <v>0</v>
      </c>
      <c r="M29" s="753">
        <v>0</v>
      </c>
      <c r="N29" s="753">
        <v>0</v>
      </c>
      <c r="O29" s="753">
        <v>0</v>
      </c>
      <c r="P29" s="753">
        <v>0</v>
      </c>
      <c r="Q29" s="753">
        <v>0</v>
      </c>
      <c r="R29" s="753">
        <v>0</v>
      </c>
      <c r="S29" s="754">
        <f t="shared" si="0"/>
        <v>0</v>
      </c>
    </row>
    <row r="30" spans="1:21" s="207" customFormat="1" ht="31.5" customHeight="1" x14ac:dyDescent="0.25">
      <c r="A30" s="751">
        <v>22</v>
      </c>
      <c r="B30" s="752" t="s">
        <v>41</v>
      </c>
      <c r="C30" s="753">
        <v>0</v>
      </c>
      <c r="D30" s="753">
        <v>0</v>
      </c>
      <c r="E30" s="753">
        <v>0</v>
      </c>
      <c r="F30" s="753">
        <v>0</v>
      </c>
      <c r="G30" s="753">
        <v>0</v>
      </c>
      <c r="H30" s="753">
        <v>0</v>
      </c>
      <c r="I30" s="753">
        <v>0</v>
      </c>
      <c r="J30" s="753">
        <v>0</v>
      </c>
      <c r="K30" s="753">
        <v>0</v>
      </c>
      <c r="L30" s="753">
        <v>0</v>
      </c>
      <c r="M30" s="753">
        <v>0</v>
      </c>
      <c r="N30" s="753">
        <v>0</v>
      </c>
      <c r="O30" s="753">
        <v>0</v>
      </c>
      <c r="P30" s="753">
        <v>0</v>
      </c>
      <c r="Q30" s="753">
        <v>0</v>
      </c>
      <c r="R30" s="753">
        <v>107520900</v>
      </c>
      <c r="S30" s="754">
        <f t="shared" si="0"/>
        <v>107520900</v>
      </c>
    </row>
    <row r="31" spans="1:21" s="207" customFormat="1" ht="22.5" customHeight="1" x14ac:dyDescent="0.25">
      <c r="A31" s="751">
        <v>23</v>
      </c>
      <c r="B31" s="752" t="s">
        <v>42</v>
      </c>
      <c r="C31" s="753">
        <v>0</v>
      </c>
      <c r="D31" s="753">
        <v>0</v>
      </c>
      <c r="E31" s="753">
        <v>0</v>
      </c>
      <c r="F31" s="753">
        <v>0</v>
      </c>
      <c r="G31" s="753">
        <v>0</v>
      </c>
      <c r="H31" s="753">
        <v>0</v>
      </c>
      <c r="I31" s="753">
        <v>0</v>
      </c>
      <c r="J31" s="753">
        <v>0</v>
      </c>
      <c r="K31" s="753">
        <v>0</v>
      </c>
      <c r="L31" s="753">
        <v>0</v>
      </c>
      <c r="M31" s="753">
        <v>0</v>
      </c>
      <c r="N31" s="753">
        <v>0</v>
      </c>
      <c r="O31" s="753">
        <v>0</v>
      </c>
      <c r="P31" s="753">
        <v>0</v>
      </c>
      <c r="Q31" s="753">
        <v>0</v>
      </c>
      <c r="R31" s="753">
        <v>41730000</v>
      </c>
      <c r="S31" s="754">
        <f t="shared" si="0"/>
        <v>41730000</v>
      </c>
    </row>
    <row r="32" spans="1:21" s="207" customFormat="1" ht="30.75" customHeight="1" x14ac:dyDescent="0.25">
      <c r="A32" s="751">
        <v>24</v>
      </c>
      <c r="B32" s="752" t="s">
        <v>43</v>
      </c>
      <c r="C32" s="753">
        <v>0</v>
      </c>
      <c r="D32" s="753">
        <v>0</v>
      </c>
      <c r="E32" s="753">
        <v>0</v>
      </c>
      <c r="F32" s="753">
        <v>0</v>
      </c>
      <c r="G32" s="753">
        <v>0</v>
      </c>
      <c r="H32" s="753">
        <v>0</v>
      </c>
      <c r="I32" s="753">
        <v>0</v>
      </c>
      <c r="J32" s="753">
        <v>0</v>
      </c>
      <c r="K32" s="753">
        <v>0</v>
      </c>
      <c r="L32" s="753">
        <v>0</v>
      </c>
      <c r="M32" s="753">
        <v>0</v>
      </c>
      <c r="N32" s="753">
        <v>0</v>
      </c>
      <c r="O32" s="753">
        <v>0</v>
      </c>
      <c r="P32" s="753">
        <v>0</v>
      </c>
      <c r="Q32" s="753">
        <v>0</v>
      </c>
      <c r="R32" s="753">
        <v>12430000</v>
      </c>
      <c r="S32" s="754">
        <f t="shared" si="0"/>
        <v>12430000</v>
      </c>
      <c r="T32" s="237">
        <v>12430000</v>
      </c>
      <c r="U32" s="237">
        <f>T32-S32</f>
        <v>0</v>
      </c>
    </row>
    <row r="33" spans="1:19" s="207" customFormat="1" ht="30.75" customHeight="1" x14ac:dyDescent="0.25">
      <c r="A33" s="751">
        <v>25</v>
      </c>
      <c r="B33" s="752" t="s">
        <v>44</v>
      </c>
      <c r="C33" s="753">
        <v>0</v>
      </c>
      <c r="D33" s="753">
        <v>0</v>
      </c>
      <c r="E33" s="753">
        <v>0</v>
      </c>
      <c r="F33" s="753">
        <v>0</v>
      </c>
      <c r="G33" s="753">
        <v>0</v>
      </c>
      <c r="H33" s="753">
        <v>0</v>
      </c>
      <c r="I33" s="753">
        <v>0</v>
      </c>
      <c r="J33" s="753">
        <v>0</v>
      </c>
      <c r="K33" s="753">
        <v>0</v>
      </c>
      <c r="L33" s="753">
        <v>0</v>
      </c>
      <c r="M33" s="753">
        <v>0</v>
      </c>
      <c r="N33" s="753">
        <v>0</v>
      </c>
      <c r="O33" s="753">
        <v>0</v>
      </c>
      <c r="P33" s="753">
        <v>0</v>
      </c>
      <c r="Q33" s="753">
        <v>0</v>
      </c>
      <c r="R33" s="753">
        <v>300000</v>
      </c>
      <c r="S33" s="754">
        <f t="shared" si="0"/>
        <v>300000</v>
      </c>
    </row>
    <row r="34" spans="1:19" s="207" customFormat="1" ht="22.5" customHeight="1" x14ac:dyDescent="0.25">
      <c r="A34" s="751">
        <v>26</v>
      </c>
      <c r="B34" s="752" t="s">
        <v>45</v>
      </c>
      <c r="C34" s="753">
        <v>0</v>
      </c>
      <c r="D34" s="753">
        <v>0</v>
      </c>
      <c r="E34" s="753">
        <v>0</v>
      </c>
      <c r="F34" s="753">
        <v>0</v>
      </c>
      <c r="G34" s="753">
        <v>0</v>
      </c>
      <c r="H34" s="753">
        <v>0</v>
      </c>
      <c r="I34" s="753">
        <v>0</v>
      </c>
      <c r="J34" s="753">
        <v>0</v>
      </c>
      <c r="K34" s="753">
        <v>0</v>
      </c>
      <c r="L34" s="753">
        <v>0</v>
      </c>
      <c r="M34" s="753">
        <v>0</v>
      </c>
      <c r="N34" s="753">
        <v>0</v>
      </c>
      <c r="O34" s="753">
        <v>0</v>
      </c>
      <c r="P34" s="753">
        <v>0</v>
      </c>
      <c r="Q34" s="753">
        <v>0</v>
      </c>
      <c r="R34" s="753">
        <v>0</v>
      </c>
      <c r="S34" s="754">
        <f t="shared" si="0"/>
        <v>0</v>
      </c>
    </row>
    <row r="35" spans="1:19" s="207" customFormat="1" ht="22.5" customHeight="1" x14ac:dyDescent="0.25">
      <c r="A35" s="751">
        <v>27</v>
      </c>
      <c r="B35" s="752" t="s">
        <v>46</v>
      </c>
      <c r="C35" s="753">
        <v>0</v>
      </c>
      <c r="D35" s="753">
        <v>0</v>
      </c>
      <c r="E35" s="753">
        <v>0</v>
      </c>
      <c r="F35" s="753">
        <v>0</v>
      </c>
      <c r="G35" s="753">
        <v>0</v>
      </c>
      <c r="H35" s="753">
        <v>0</v>
      </c>
      <c r="I35" s="753">
        <v>0</v>
      </c>
      <c r="J35" s="753">
        <v>0</v>
      </c>
      <c r="K35" s="753">
        <v>0</v>
      </c>
      <c r="L35" s="753">
        <v>0</v>
      </c>
      <c r="M35" s="753">
        <v>0</v>
      </c>
      <c r="N35" s="753">
        <v>0</v>
      </c>
      <c r="O35" s="753">
        <v>0</v>
      </c>
      <c r="P35" s="753">
        <v>0</v>
      </c>
      <c r="Q35" s="753">
        <v>0</v>
      </c>
      <c r="R35" s="753">
        <v>0</v>
      </c>
      <c r="S35" s="754">
        <f t="shared" si="0"/>
        <v>0</v>
      </c>
    </row>
    <row r="36" spans="1:19" s="207" customFormat="1" ht="22.5" customHeight="1" x14ac:dyDescent="0.25">
      <c r="A36" s="751">
        <v>28</v>
      </c>
      <c r="B36" s="752" t="s">
        <v>47</v>
      </c>
      <c r="C36" s="753">
        <v>0</v>
      </c>
      <c r="D36" s="753">
        <v>0</v>
      </c>
      <c r="E36" s="753">
        <v>0</v>
      </c>
      <c r="F36" s="753">
        <v>0</v>
      </c>
      <c r="G36" s="753">
        <v>0</v>
      </c>
      <c r="H36" s="753">
        <v>0</v>
      </c>
      <c r="I36" s="753">
        <v>0</v>
      </c>
      <c r="J36" s="753">
        <v>0</v>
      </c>
      <c r="K36" s="753">
        <v>0</v>
      </c>
      <c r="L36" s="753">
        <v>0</v>
      </c>
      <c r="M36" s="753">
        <v>0</v>
      </c>
      <c r="N36" s="753">
        <v>0</v>
      </c>
      <c r="O36" s="753">
        <v>0</v>
      </c>
      <c r="P36" s="753">
        <v>0</v>
      </c>
      <c r="Q36" s="753">
        <v>0</v>
      </c>
      <c r="R36" s="753">
        <v>0</v>
      </c>
      <c r="S36" s="754">
        <f t="shared" si="0"/>
        <v>0</v>
      </c>
    </row>
    <row r="37" spans="1:19" s="207" customFormat="1" ht="22.5" customHeight="1" x14ac:dyDescent="0.25">
      <c r="A37" s="751">
        <v>29</v>
      </c>
      <c r="B37" s="752" t="s">
        <v>48</v>
      </c>
      <c r="C37" s="753">
        <v>0</v>
      </c>
      <c r="D37" s="753">
        <v>0</v>
      </c>
      <c r="E37" s="753">
        <v>0</v>
      </c>
      <c r="F37" s="753">
        <v>68297947</v>
      </c>
      <c r="G37" s="753">
        <v>0</v>
      </c>
      <c r="H37" s="753">
        <v>169213000</v>
      </c>
      <c r="I37" s="753">
        <v>0</v>
      </c>
      <c r="J37" s="753">
        <v>0</v>
      </c>
      <c r="K37" s="753">
        <v>0</v>
      </c>
      <c r="L37" s="753">
        <v>0</v>
      </c>
      <c r="M37" s="753">
        <v>0</v>
      </c>
      <c r="N37" s="753">
        <v>0</v>
      </c>
      <c r="O37" s="753">
        <v>0</v>
      </c>
      <c r="P37" s="753">
        <v>0</v>
      </c>
      <c r="Q37" s="753">
        <v>0</v>
      </c>
      <c r="R37" s="753">
        <v>25102000</v>
      </c>
      <c r="S37" s="754">
        <f t="shared" si="0"/>
        <v>262612947</v>
      </c>
    </row>
    <row r="38" spans="1:19" s="207" customFormat="1" ht="22.5" customHeight="1" x14ac:dyDescent="0.25">
      <c r="A38" s="751">
        <v>30</v>
      </c>
      <c r="B38" s="752" t="s">
        <v>49</v>
      </c>
      <c r="C38" s="753">
        <v>0</v>
      </c>
      <c r="D38" s="753">
        <v>0</v>
      </c>
      <c r="E38" s="753">
        <v>0</v>
      </c>
      <c r="F38" s="753">
        <v>0</v>
      </c>
      <c r="G38" s="753">
        <v>0</v>
      </c>
      <c r="H38" s="753">
        <v>0</v>
      </c>
      <c r="I38" s="753">
        <v>0</v>
      </c>
      <c r="J38" s="753">
        <v>0</v>
      </c>
      <c r="K38" s="753">
        <v>0</v>
      </c>
      <c r="L38" s="753">
        <v>0</v>
      </c>
      <c r="M38" s="753">
        <v>0</v>
      </c>
      <c r="N38" s="753">
        <v>0</v>
      </c>
      <c r="O38" s="753">
        <v>0</v>
      </c>
      <c r="P38" s="753">
        <v>0</v>
      </c>
      <c r="Q38" s="753">
        <v>0</v>
      </c>
      <c r="R38" s="753">
        <v>0</v>
      </c>
      <c r="S38" s="754">
        <f t="shared" si="0"/>
        <v>0</v>
      </c>
    </row>
    <row r="39" spans="1:19" s="207" customFormat="1" ht="22.5" customHeight="1" x14ac:dyDescent="0.25">
      <c r="A39" s="751">
        <v>31</v>
      </c>
      <c r="B39" s="752" t="s">
        <v>50</v>
      </c>
      <c r="C39" s="753">
        <v>0</v>
      </c>
      <c r="D39" s="753">
        <v>0</v>
      </c>
      <c r="E39" s="753">
        <v>0</v>
      </c>
      <c r="F39" s="753">
        <v>0</v>
      </c>
      <c r="G39" s="753">
        <v>0</v>
      </c>
      <c r="H39" s="753">
        <v>0</v>
      </c>
      <c r="I39" s="753">
        <v>0</v>
      </c>
      <c r="J39" s="753">
        <v>0</v>
      </c>
      <c r="K39" s="753">
        <v>0</v>
      </c>
      <c r="L39" s="753">
        <v>0</v>
      </c>
      <c r="M39" s="753">
        <v>0</v>
      </c>
      <c r="N39" s="753">
        <v>0</v>
      </c>
      <c r="O39" s="753">
        <v>0</v>
      </c>
      <c r="P39" s="753">
        <v>0</v>
      </c>
      <c r="Q39" s="753">
        <v>0</v>
      </c>
      <c r="R39" s="753">
        <v>0</v>
      </c>
      <c r="S39" s="754">
        <f t="shared" si="0"/>
        <v>0</v>
      </c>
    </row>
    <row r="40" spans="1:19" s="207" customFormat="1" ht="22.5" customHeight="1" x14ac:dyDescent="0.25">
      <c r="A40" s="751">
        <v>32</v>
      </c>
      <c r="B40" s="752" t="s">
        <v>51</v>
      </c>
      <c r="C40" s="753">
        <v>0</v>
      </c>
      <c r="D40" s="753">
        <v>0</v>
      </c>
      <c r="E40" s="753">
        <v>0</v>
      </c>
      <c r="F40" s="753">
        <v>0</v>
      </c>
      <c r="G40" s="753">
        <v>0</v>
      </c>
      <c r="H40" s="753">
        <v>0</v>
      </c>
      <c r="I40" s="753">
        <v>9979535</v>
      </c>
      <c r="J40" s="753">
        <v>0</v>
      </c>
      <c r="K40" s="753">
        <v>0</v>
      </c>
      <c r="L40" s="753">
        <v>0</v>
      </c>
      <c r="M40" s="753">
        <v>0</v>
      </c>
      <c r="N40" s="753">
        <v>0</v>
      </c>
      <c r="O40" s="753">
        <v>0</v>
      </c>
      <c r="P40" s="753">
        <v>0</v>
      </c>
      <c r="Q40" s="753">
        <v>0</v>
      </c>
      <c r="R40" s="753">
        <v>0</v>
      </c>
      <c r="S40" s="754">
        <f t="shared" si="0"/>
        <v>9979535</v>
      </c>
    </row>
    <row r="41" spans="1:19" s="207" customFormat="1" ht="22.5" customHeight="1" x14ac:dyDescent="0.25">
      <c r="A41" s="751">
        <v>33</v>
      </c>
      <c r="B41" s="752" t="s">
        <v>52</v>
      </c>
      <c r="C41" s="753">
        <v>0</v>
      </c>
      <c r="D41" s="753">
        <v>0</v>
      </c>
      <c r="E41" s="753">
        <v>0</v>
      </c>
      <c r="F41" s="753">
        <v>0</v>
      </c>
      <c r="G41" s="753">
        <v>0</v>
      </c>
      <c r="H41" s="753">
        <v>5230000</v>
      </c>
      <c r="I41" s="753">
        <v>0</v>
      </c>
      <c r="J41" s="753">
        <v>0</v>
      </c>
      <c r="K41" s="753">
        <v>0</v>
      </c>
      <c r="L41" s="753">
        <v>0</v>
      </c>
      <c r="M41" s="753">
        <v>0</v>
      </c>
      <c r="N41" s="753">
        <v>0</v>
      </c>
      <c r="O41" s="753">
        <v>0</v>
      </c>
      <c r="P41" s="753">
        <v>0</v>
      </c>
      <c r="Q41" s="753">
        <v>0</v>
      </c>
      <c r="R41" s="753">
        <v>0</v>
      </c>
      <c r="S41" s="754">
        <f t="shared" ref="S41:S60" si="1">SUM(C41:R41)</f>
        <v>5230000</v>
      </c>
    </row>
    <row r="42" spans="1:19" s="207" customFormat="1" ht="31.5" customHeight="1" x14ac:dyDescent="0.25">
      <c r="A42" s="751">
        <v>34</v>
      </c>
      <c r="B42" s="752" t="s">
        <v>53</v>
      </c>
      <c r="C42" s="753">
        <v>0</v>
      </c>
      <c r="D42" s="753">
        <v>0</v>
      </c>
      <c r="E42" s="753">
        <v>0</v>
      </c>
      <c r="F42" s="753">
        <v>0</v>
      </c>
      <c r="G42" s="753">
        <v>0</v>
      </c>
      <c r="H42" s="753">
        <v>0</v>
      </c>
      <c r="I42" s="753">
        <v>0</v>
      </c>
      <c r="J42" s="753">
        <v>0</v>
      </c>
      <c r="K42" s="753">
        <v>0</v>
      </c>
      <c r="L42" s="753">
        <v>0</v>
      </c>
      <c r="M42" s="753">
        <v>0</v>
      </c>
      <c r="N42" s="753">
        <v>0</v>
      </c>
      <c r="O42" s="753">
        <v>0</v>
      </c>
      <c r="P42" s="753">
        <v>0</v>
      </c>
      <c r="Q42" s="753">
        <v>0</v>
      </c>
      <c r="R42" s="753">
        <v>0</v>
      </c>
      <c r="S42" s="754">
        <f t="shared" si="1"/>
        <v>0</v>
      </c>
    </row>
    <row r="43" spans="1:19" s="207" customFormat="1" ht="22.5" customHeight="1" x14ac:dyDescent="0.25">
      <c r="A43" s="751">
        <v>35</v>
      </c>
      <c r="B43" s="752" t="s">
        <v>54</v>
      </c>
      <c r="C43" s="753">
        <v>0</v>
      </c>
      <c r="D43" s="753">
        <v>0</v>
      </c>
      <c r="E43" s="753">
        <v>0</v>
      </c>
      <c r="F43" s="753">
        <v>0</v>
      </c>
      <c r="G43" s="753">
        <v>0</v>
      </c>
      <c r="H43" s="753">
        <v>0</v>
      </c>
      <c r="I43" s="753">
        <v>0</v>
      </c>
      <c r="J43" s="753">
        <v>0</v>
      </c>
      <c r="K43" s="753">
        <v>0</v>
      </c>
      <c r="L43" s="753">
        <v>0</v>
      </c>
      <c r="M43" s="753">
        <v>43816300</v>
      </c>
      <c r="N43" s="753">
        <v>0</v>
      </c>
      <c r="O43" s="753">
        <v>0</v>
      </c>
      <c r="P43" s="753">
        <v>0</v>
      </c>
      <c r="Q43" s="753">
        <v>0</v>
      </c>
      <c r="R43" s="753">
        <v>0</v>
      </c>
      <c r="S43" s="754">
        <f t="shared" si="1"/>
        <v>43816300</v>
      </c>
    </row>
    <row r="44" spans="1:19" s="207" customFormat="1" ht="31.5" customHeight="1" x14ac:dyDescent="0.25">
      <c r="A44" s="751">
        <v>36</v>
      </c>
      <c r="B44" s="752" t="s">
        <v>55</v>
      </c>
      <c r="C44" s="753">
        <v>0</v>
      </c>
      <c r="D44" s="753">
        <v>0</v>
      </c>
      <c r="E44" s="753">
        <v>0</v>
      </c>
      <c r="F44" s="753">
        <v>0</v>
      </c>
      <c r="G44" s="753">
        <v>0</v>
      </c>
      <c r="H44" s="753">
        <v>0</v>
      </c>
      <c r="I44" s="753">
        <v>0</v>
      </c>
      <c r="J44" s="753">
        <v>0</v>
      </c>
      <c r="K44" s="753">
        <v>0</v>
      </c>
      <c r="L44" s="753">
        <v>0</v>
      </c>
      <c r="M44" s="753">
        <v>0</v>
      </c>
      <c r="N44" s="753">
        <v>0</v>
      </c>
      <c r="O44" s="753">
        <v>3930000</v>
      </c>
      <c r="P44" s="753">
        <v>0</v>
      </c>
      <c r="Q44" s="753">
        <v>0</v>
      </c>
      <c r="R44" s="753">
        <v>4000000</v>
      </c>
      <c r="S44" s="754">
        <f t="shared" si="1"/>
        <v>7930000</v>
      </c>
    </row>
    <row r="45" spans="1:19" s="207" customFormat="1" ht="22.5" customHeight="1" x14ac:dyDescent="0.25">
      <c r="A45" s="751">
        <v>37</v>
      </c>
      <c r="B45" s="752" t="s">
        <v>56</v>
      </c>
      <c r="C45" s="753">
        <v>0</v>
      </c>
      <c r="D45" s="753">
        <v>0</v>
      </c>
      <c r="E45" s="753">
        <v>0</v>
      </c>
      <c r="F45" s="753">
        <v>0</v>
      </c>
      <c r="G45" s="753">
        <v>0</v>
      </c>
      <c r="H45" s="753">
        <v>0</v>
      </c>
      <c r="I45" s="753">
        <v>0</v>
      </c>
      <c r="J45" s="753">
        <v>0</v>
      </c>
      <c r="K45" s="753">
        <v>0</v>
      </c>
      <c r="L45" s="753">
        <v>0</v>
      </c>
      <c r="M45" s="753">
        <v>0</v>
      </c>
      <c r="N45" s="753">
        <v>0</v>
      </c>
      <c r="O45" s="753">
        <v>0</v>
      </c>
      <c r="P45" s="753">
        <v>0</v>
      </c>
      <c r="Q45" s="753">
        <v>0</v>
      </c>
      <c r="R45" s="753">
        <v>0</v>
      </c>
      <c r="S45" s="754">
        <f t="shared" si="1"/>
        <v>0</v>
      </c>
    </row>
    <row r="46" spans="1:19" s="207" customFormat="1" ht="22.5" customHeight="1" x14ac:dyDescent="0.25">
      <c r="A46" s="751">
        <v>38</v>
      </c>
      <c r="B46" s="752" t="s">
        <v>57</v>
      </c>
      <c r="C46" s="753">
        <v>0</v>
      </c>
      <c r="D46" s="753">
        <v>0</v>
      </c>
      <c r="E46" s="753">
        <v>0</v>
      </c>
      <c r="F46" s="753">
        <v>0</v>
      </c>
      <c r="G46" s="753">
        <v>0</v>
      </c>
      <c r="H46" s="753">
        <v>0</v>
      </c>
      <c r="I46" s="753">
        <v>0</v>
      </c>
      <c r="J46" s="753">
        <v>99000000</v>
      </c>
      <c r="K46" s="753">
        <v>0</v>
      </c>
      <c r="L46" s="753">
        <v>461732700</v>
      </c>
      <c r="M46" s="753">
        <v>0</v>
      </c>
      <c r="N46" s="753">
        <v>0</v>
      </c>
      <c r="O46" s="753">
        <v>0</v>
      </c>
      <c r="P46" s="753">
        <v>0</v>
      </c>
      <c r="Q46" s="753">
        <v>0</v>
      </c>
      <c r="R46" s="753">
        <v>4977275</v>
      </c>
      <c r="S46" s="754">
        <f t="shared" si="1"/>
        <v>565709975</v>
      </c>
    </row>
    <row r="47" spans="1:19" s="207" customFormat="1" ht="22.5" customHeight="1" x14ac:dyDescent="0.25">
      <c r="A47" s="751">
        <v>39</v>
      </c>
      <c r="B47" s="752" t="s">
        <v>58</v>
      </c>
      <c r="C47" s="753">
        <v>0</v>
      </c>
      <c r="D47" s="753">
        <v>0</v>
      </c>
      <c r="E47" s="753">
        <v>0</v>
      </c>
      <c r="F47" s="753">
        <v>0</v>
      </c>
      <c r="G47" s="753">
        <v>0</v>
      </c>
      <c r="H47" s="753">
        <v>0</v>
      </c>
      <c r="I47" s="753">
        <v>0</v>
      </c>
      <c r="J47" s="753">
        <v>0</v>
      </c>
      <c r="K47" s="753">
        <v>0</v>
      </c>
      <c r="L47" s="753">
        <v>0</v>
      </c>
      <c r="M47" s="753">
        <v>0</v>
      </c>
      <c r="N47" s="753">
        <v>0</v>
      </c>
      <c r="O47" s="753">
        <v>0</v>
      </c>
      <c r="P47" s="753">
        <v>0</v>
      </c>
      <c r="Q47" s="753">
        <v>0</v>
      </c>
      <c r="R47" s="753">
        <v>0</v>
      </c>
      <c r="S47" s="754">
        <f t="shared" si="1"/>
        <v>0</v>
      </c>
    </row>
    <row r="48" spans="1:19" s="207" customFormat="1" ht="22.5" customHeight="1" x14ac:dyDescent="0.25">
      <c r="A48" s="751">
        <v>40</v>
      </c>
      <c r="B48" s="752" t="s">
        <v>59</v>
      </c>
      <c r="C48" s="753">
        <v>0</v>
      </c>
      <c r="D48" s="753">
        <v>0</v>
      </c>
      <c r="E48" s="753">
        <v>0</v>
      </c>
      <c r="F48" s="753">
        <v>0</v>
      </c>
      <c r="G48" s="753">
        <v>0</v>
      </c>
      <c r="H48" s="753">
        <v>0</v>
      </c>
      <c r="I48" s="753">
        <v>0</v>
      </c>
      <c r="J48" s="753">
        <v>0</v>
      </c>
      <c r="K48" s="753">
        <v>0</v>
      </c>
      <c r="L48" s="753">
        <v>0</v>
      </c>
      <c r="M48" s="753">
        <v>0</v>
      </c>
      <c r="N48" s="753">
        <v>0</v>
      </c>
      <c r="O48" s="753">
        <v>0</v>
      </c>
      <c r="P48" s="753">
        <v>0</v>
      </c>
      <c r="Q48" s="753">
        <v>0</v>
      </c>
      <c r="R48" s="753">
        <v>0</v>
      </c>
      <c r="S48" s="754">
        <f t="shared" si="1"/>
        <v>0</v>
      </c>
    </row>
    <row r="49" spans="1:19" s="207" customFormat="1" ht="22.5" customHeight="1" x14ac:dyDescent="0.25">
      <c r="A49" s="751">
        <v>41</v>
      </c>
      <c r="B49" s="752" t="s">
        <v>60</v>
      </c>
      <c r="C49" s="753">
        <v>0</v>
      </c>
      <c r="D49" s="753">
        <v>0</v>
      </c>
      <c r="E49" s="753">
        <v>0</v>
      </c>
      <c r="F49" s="753">
        <v>0</v>
      </c>
      <c r="G49" s="753">
        <v>0</v>
      </c>
      <c r="H49" s="753">
        <v>0</v>
      </c>
      <c r="I49" s="753">
        <v>0</v>
      </c>
      <c r="J49" s="753">
        <v>0</v>
      </c>
      <c r="K49" s="753">
        <v>0</v>
      </c>
      <c r="L49" s="753">
        <v>0</v>
      </c>
      <c r="M49" s="753">
        <v>0</v>
      </c>
      <c r="N49" s="753">
        <v>0</v>
      </c>
      <c r="O49" s="753">
        <v>0</v>
      </c>
      <c r="P49" s="753">
        <v>0</v>
      </c>
      <c r="Q49" s="753">
        <v>0</v>
      </c>
      <c r="R49" s="753">
        <v>0</v>
      </c>
      <c r="S49" s="754">
        <f t="shared" si="1"/>
        <v>0</v>
      </c>
    </row>
    <row r="50" spans="1:19" s="207" customFormat="1" ht="22.5" customHeight="1" x14ac:dyDescent="0.25">
      <c r="A50" s="751">
        <v>42</v>
      </c>
      <c r="B50" s="752" t="s">
        <v>61</v>
      </c>
      <c r="C50" s="753">
        <v>0</v>
      </c>
      <c r="D50" s="753">
        <v>0</v>
      </c>
      <c r="E50" s="753">
        <v>0</v>
      </c>
      <c r="F50" s="753">
        <v>0</v>
      </c>
      <c r="G50" s="753">
        <v>49919400</v>
      </c>
      <c r="H50" s="753">
        <v>0</v>
      </c>
      <c r="I50" s="753">
        <v>0</v>
      </c>
      <c r="J50" s="753">
        <v>0</v>
      </c>
      <c r="K50" s="753">
        <v>1297438236</v>
      </c>
      <c r="L50" s="753">
        <v>0</v>
      </c>
      <c r="M50" s="753">
        <v>0</v>
      </c>
      <c r="N50" s="753">
        <v>0</v>
      </c>
      <c r="O50" s="753">
        <v>158387701</v>
      </c>
      <c r="P50" s="753">
        <v>0</v>
      </c>
      <c r="Q50" s="753">
        <v>0</v>
      </c>
      <c r="R50" s="753">
        <v>67235000</v>
      </c>
      <c r="S50" s="754">
        <f t="shared" si="1"/>
        <v>1572980337</v>
      </c>
    </row>
    <row r="51" spans="1:19" s="207" customFormat="1" ht="22.5" customHeight="1" x14ac:dyDescent="0.25">
      <c r="A51" s="751">
        <v>43</v>
      </c>
      <c r="B51" s="752" t="s">
        <v>62</v>
      </c>
      <c r="C51" s="753">
        <v>0</v>
      </c>
      <c r="D51" s="753">
        <v>0</v>
      </c>
      <c r="E51" s="753">
        <v>0</v>
      </c>
      <c r="F51" s="753">
        <v>0</v>
      </c>
      <c r="G51" s="753">
        <v>0</v>
      </c>
      <c r="H51" s="753">
        <v>0</v>
      </c>
      <c r="I51" s="753">
        <v>0</v>
      </c>
      <c r="J51" s="753">
        <v>0</v>
      </c>
      <c r="K51" s="753">
        <v>0</v>
      </c>
      <c r="L51" s="753">
        <v>0</v>
      </c>
      <c r="M51" s="753">
        <v>0</v>
      </c>
      <c r="N51" s="753">
        <v>0</v>
      </c>
      <c r="O51" s="753">
        <v>0</v>
      </c>
      <c r="P51" s="753">
        <v>0</v>
      </c>
      <c r="Q51" s="753">
        <v>0</v>
      </c>
      <c r="R51" s="753">
        <v>0</v>
      </c>
      <c r="S51" s="754">
        <f t="shared" si="1"/>
        <v>0</v>
      </c>
    </row>
    <row r="52" spans="1:19" s="207" customFormat="1" ht="22.5" customHeight="1" x14ac:dyDescent="0.25">
      <c r="A52" s="751">
        <v>44</v>
      </c>
      <c r="B52" s="752" t="s">
        <v>63</v>
      </c>
      <c r="C52" s="753">
        <v>0</v>
      </c>
      <c r="D52" s="753">
        <v>0</v>
      </c>
      <c r="E52" s="753">
        <v>0</v>
      </c>
      <c r="F52" s="753">
        <v>0</v>
      </c>
      <c r="G52" s="753">
        <v>0</v>
      </c>
      <c r="H52" s="753">
        <v>0</v>
      </c>
      <c r="I52" s="753">
        <v>0</v>
      </c>
      <c r="J52" s="753">
        <v>0</v>
      </c>
      <c r="K52" s="753">
        <v>0</v>
      </c>
      <c r="L52" s="753">
        <v>0</v>
      </c>
      <c r="M52" s="753">
        <v>0</v>
      </c>
      <c r="N52" s="753">
        <v>0</v>
      </c>
      <c r="O52" s="753">
        <v>0</v>
      </c>
      <c r="P52" s="753">
        <v>0</v>
      </c>
      <c r="Q52" s="753">
        <v>0</v>
      </c>
      <c r="R52" s="753">
        <v>0</v>
      </c>
      <c r="S52" s="754">
        <f t="shared" si="1"/>
        <v>0</v>
      </c>
    </row>
    <row r="53" spans="1:19" s="207" customFormat="1" ht="22.5" customHeight="1" x14ac:dyDescent="0.25">
      <c r="A53" s="751">
        <v>45</v>
      </c>
      <c r="B53" s="752" t="s">
        <v>64</v>
      </c>
      <c r="C53" s="753">
        <v>0</v>
      </c>
      <c r="D53" s="753">
        <v>210916700</v>
      </c>
      <c r="E53" s="753">
        <v>0</v>
      </c>
      <c r="F53" s="753">
        <v>480020100</v>
      </c>
      <c r="G53" s="753">
        <v>0</v>
      </c>
      <c r="H53" s="753">
        <v>0</v>
      </c>
      <c r="I53" s="753">
        <v>0</v>
      </c>
      <c r="J53" s="753">
        <v>0</v>
      </c>
      <c r="K53" s="753">
        <v>0</v>
      </c>
      <c r="L53" s="753">
        <v>0</v>
      </c>
      <c r="M53" s="753">
        <v>0</v>
      </c>
      <c r="N53" s="753">
        <v>0</v>
      </c>
      <c r="O53" s="753">
        <v>21631529</v>
      </c>
      <c r="P53" s="753">
        <v>0</v>
      </c>
      <c r="Q53" s="753">
        <v>0</v>
      </c>
      <c r="R53" s="753">
        <v>16948000</v>
      </c>
      <c r="S53" s="754">
        <f t="shared" si="1"/>
        <v>729516329</v>
      </c>
    </row>
    <row r="54" spans="1:19" s="207" customFormat="1" ht="22.5" customHeight="1" x14ac:dyDescent="0.25">
      <c r="A54" s="751">
        <v>46</v>
      </c>
      <c r="B54" s="752" t="s">
        <v>65</v>
      </c>
      <c r="C54" s="753">
        <v>0</v>
      </c>
      <c r="D54" s="753">
        <v>0</v>
      </c>
      <c r="E54" s="753">
        <v>3936800000</v>
      </c>
      <c r="F54" s="753">
        <v>0</v>
      </c>
      <c r="G54" s="753">
        <v>0</v>
      </c>
      <c r="H54" s="753">
        <v>0</v>
      </c>
      <c r="I54" s="753">
        <v>0</v>
      </c>
      <c r="J54" s="753">
        <v>0</v>
      </c>
      <c r="K54" s="753">
        <v>0</v>
      </c>
      <c r="L54" s="753">
        <v>0</v>
      </c>
      <c r="M54" s="753">
        <v>0</v>
      </c>
      <c r="N54" s="753">
        <v>0</v>
      </c>
      <c r="O54" s="753">
        <v>0</v>
      </c>
      <c r="P54" s="753">
        <v>0</v>
      </c>
      <c r="Q54" s="753">
        <v>0</v>
      </c>
      <c r="R54" s="753">
        <v>0</v>
      </c>
      <c r="S54" s="754">
        <f t="shared" si="1"/>
        <v>3936800000</v>
      </c>
    </row>
    <row r="55" spans="1:19" s="207" customFormat="1" ht="22.5" customHeight="1" x14ac:dyDescent="0.25">
      <c r="A55" s="751">
        <v>47</v>
      </c>
      <c r="B55" s="752" t="s">
        <v>66</v>
      </c>
      <c r="C55" s="753">
        <v>0</v>
      </c>
      <c r="D55" s="753">
        <v>0</v>
      </c>
      <c r="E55" s="753">
        <v>0</v>
      </c>
      <c r="F55" s="753">
        <v>0</v>
      </c>
      <c r="G55" s="753">
        <v>0</v>
      </c>
      <c r="H55" s="753">
        <v>0</v>
      </c>
      <c r="I55" s="753">
        <v>0</v>
      </c>
      <c r="J55" s="753">
        <v>0</v>
      </c>
      <c r="K55" s="753">
        <v>0</v>
      </c>
      <c r="L55" s="753">
        <v>0</v>
      </c>
      <c r="M55" s="753">
        <v>0</v>
      </c>
      <c r="N55" s="753">
        <v>0</v>
      </c>
      <c r="O55" s="753">
        <v>85974550</v>
      </c>
      <c r="P55" s="753">
        <v>0</v>
      </c>
      <c r="Q55" s="753">
        <v>0</v>
      </c>
      <c r="R55" s="753">
        <v>0</v>
      </c>
      <c r="S55" s="754">
        <f t="shared" si="1"/>
        <v>85974550</v>
      </c>
    </row>
    <row r="56" spans="1:19" s="207" customFormat="1" ht="22.5" customHeight="1" x14ac:dyDescent="0.25">
      <c r="A56" s="751">
        <v>48</v>
      </c>
      <c r="B56" s="752" t="s">
        <v>67</v>
      </c>
      <c r="C56" s="753">
        <v>0</v>
      </c>
      <c r="D56" s="753">
        <v>0</v>
      </c>
      <c r="E56" s="753">
        <v>0</v>
      </c>
      <c r="F56" s="753">
        <v>0</v>
      </c>
      <c r="G56" s="753">
        <v>0</v>
      </c>
      <c r="H56" s="753">
        <v>0</v>
      </c>
      <c r="I56" s="753">
        <v>0</v>
      </c>
      <c r="J56" s="753">
        <v>0</v>
      </c>
      <c r="K56" s="753">
        <v>0</v>
      </c>
      <c r="L56" s="753">
        <v>0</v>
      </c>
      <c r="M56" s="753">
        <v>0</v>
      </c>
      <c r="N56" s="753">
        <v>0</v>
      </c>
      <c r="O56" s="753">
        <v>0</v>
      </c>
      <c r="P56" s="753">
        <v>0</v>
      </c>
      <c r="Q56" s="753">
        <v>0</v>
      </c>
      <c r="R56" s="753">
        <v>0</v>
      </c>
      <c r="S56" s="754">
        <f t="shared" si="1"/>
        <v>0</v>
      </c>
    </row>
    <row r="57" spans="1:19" s="207" customFormat="1" ht="22.5" customHeight="1" x14ac:dyDescent="0.25">
      <c r="A57" s="751">
        <v>49</v>
      </c>
      <c r="B57" s="752" t="s">
        <v>68</v>
      </c>
      <c r="C57" s="753">
        <v>0</v>
      </c>
      <c r="D57" s="753">
        <v>0</v>
      </c>
      <c r="E57" s="753">
        <v>0</v>
      </c>
      <c r="F57" s="753">
        <v>0</v>
      </c>
      <c r="G57" s="753">
        <v>0</v>
      </c>
      <c r="H57" s="753">
        <v>0</v>
      </c>
      <c r="I57" s="753">
        <v>0</v>
      </c>
      <c r="J57" s="753">
        <v>0</v>
      </c>
      <c r="K57" s="753">
        <v>0</v>
      </c>
      <c r="L57" s="753">
        <v>0</v>
      </c>
      <c r="M57" s="753">
        <v>0</v>
      </c>
      <c r="N57" s="753">
        <v>0</v>
      </c>
      <c r="O57" s="753">
        <v>0</v>
      </c>
      <c r="P57" s="753">
        <v>0</v>
      </c>
      <c r="Q57" s="753">
        <v>0</v>
      </c>
      <c r="R57" s="753">
        <v>0</v>
      </c>
      <c r="S57" s="754">
        <f t="shared" si="1"/>
        <v>0</v>
      </c>
    </row>
    <row r="58" spans="1:19" s="207" customFormat="1" ht="22.5" customHeight="1" x14ac:dyDescent="0.25">
      <c r="A58" s="751">
        <v>50</v>
      </c>
      <c r="B58" s="752" t="s">
        <v>69</v>
      </c>
      <c r="C58" s="753">
        <v>0</v>
      </c>
      <c r="D58" s="753">
        <v>0</v>
      </c>
      <c r="E58" s="753">
        <v>0</v>
      </c>
      <c r="F58" s="753">
        <v>0</v>
      </c>
      <c r="G58" s="753">
        <v>0</v>
      </c>
      <c r="H58" s="753">
        <v>0</v>
      </c>
      <c r="I58" s="753">
        <v>0</v>
      </c>
      <c r="J58" s="753">
        <v>0</v>
      </c>
      <c r="K58" s="753">
        <v>0</v>
      </c>
      <c r="L58" s="753">
        <v>10282500</v>
      </c>
      <c r="M58" s="753">
        <v>0</v>
      </c>
      <c r="N58" s="753">
        <v>0</v>
      </c>
      <c r="O58" s="753">
        <v>38772900</v>
      </c>
      <c r="P58" s="753">
        <v>0</v>
      </c>
      <c r="Q58" s="753">
        <v>0</v>
      </c>
      <c r="R58" s="753">
        <v>12988000</v>
      </c>
      <c r="S58" s="754">
        <f t="shared" si="1"/>
        <v>62043400</v>
      </c>
    </row>
    <row r="59" spans="1:19" s="207" customFormat="1" ht="22.5" customHeight="1" x14ac:dyDescent="0.25">
      <c r="A59" s="755">
        <v>51</v>
      </c>
      <c r="B59" s="756" t="s">
        <v>70</v>
      </c>
      <c r="C59" s="757">
        <v>0</v>
      </c>
      <c r="D59" s="757">
        <v>0</v>
      </c>
      <c r="E59" s="757">
        <v>0</v>
      </c>
      <c r="F59" s="757">
        <v>0</v>
      </c>
      <c r="G59" s="757">
        <v>0</v>
      </c>
      <c r="H59" s="757">
        <v>0</v>
      </c>
      <c r="I59" s="757">
        <v>0</v>
      </c>
      <c r="J59" s="757">
        <v>0</v>
      </c>
      <c r="K59" s="757">
        <v>0</v>
      </c>
      <c r="L59" s="757">
        <v>0</v>
      </c>
      <c r="M59" s="757">
        <v>0</v>
      </c>
      <c r="N59" s="757">
        <v>0</v>
      </c>
      <c r="O59" s="757">
        <v>0</v>
      </c>
      <c r="P59" s="757">
        <v>0</v>
      </c>
      <c r="Q59" s="757">
        <v>0</v>
      </c>
      <c r="R59" s="757">
        <v>0</v>
      </c>
      <c r="S59" s="758">
        <f t="shared" si="1"/>
        <v>0</v>
      </c>
    </row>
    <row r="60" spans="1:19" s="272" customFormat="1" ht="22.5" customHeight="1" x14ac:dyDescent="0.25">
      <c r="A60" s="740" t="s">
        <v>71</v>
      </c>
      <c r="B60" s="742"/>
      <c r="C60" s="759">
        <f t="shared" ref="C60:R60" si="2">SUM(C9:C59)</f>
        <v>15363900</v>
      </c>
      <c r="D60" s="759">
        <f t="shared" si="2"/>
        <v>210916700</v>
      </c>
      <c r="E60" s="759">
        <f>SUM(E9:E59)</f>
        <v>3936800000</v>
      </c>
      <c r="F60" s="759">
        <f t="shared" si="2"/>
        <v>38358830725.559998</v>
      </c>
      <c r="G60" s="759">
        <f t="shared" si="2"/>
        <v>212012900</v>
      </c>
      <c r="H60" s="759">
        <f t="shared" si="2"/>
        <v>2527504101</v>
      </c>
      <c r="I60" s="759">
        <f t="shared" si="2"/>
        <v>9979535</v>
      </c>
      <c r="J60" s="759">
        <f t="shared" si="2"/>
        <v>115300000</v>
      </c>
      <c r="K60" s="759">
        <f t="shared" si="2"/>
        <v>1369738236</v>
      </c>
      <c r="L60" s="759">
        <f t="shared" si="2"/>
        <v>472015200</v>
      </c>
      <c r="M60" s="759">
        <f t="shared" si="2"/>
        <v>43816300</v>
      </c>
      <c r="N60" s="759">
        <f t="shared" si="2"/>
        <v>14455789547</v>
      </c>
      <c r="O60" s="759">
        <f t="shared" si="2"/>
        <v>1258012167</v>
      </c>
      <c r="P60" s="759">
        <f t="shared" si="2"/>
        <v>45425119.560000002</v>
      </c>
      <c r="Q60" s="759">
        <f>SUM(Q9:Q59)</f>
        <v>409688000</v>
      </c>
      <c r="R60" s="759">
        <f t="shared" si="2"/>
        <v>624768980</v>
      </c>
      <c r="S60" s="759">
        <f t="shared" si="1"/>
        <v>64065961411.119995</v>
      </c>
    </row>
    <row r="62" spans="1:19" x14ac:dyDescent="0.25">
      <c r="A62" s="525"/>
      <c r="B62" s="525"/>
      <c r="C62" s="526">
        <v>15363900</v>
      </c>
      <c r="D62" s="526">
        <v>210916700</v>
      </c>
      <c r="E62" s="526">
        <v>3936800000</v>
      </c>
      <c r="F62" s="526">
        <v>38358830725.559998</v>
      </c>
      <c r="G62" s="526">
        <v>212012900</v>
      </c>
      <c r="H62" s="526">
        <v>2527504101</v>
      </c>
      <c r="I62" s="526">
        <v>9979535</v>
      </c>
      <c r="J62" s="526">
        <v>115300000</v>
      </c>
      <c r="K62" s="526">
        <v>1369738236</v>
      </c>
      <c r="L62" s="526">
        <v>472015200</v>
      </c>
      <c r="M62" s="526">
        <v>43816300</v>
      </c>
      <c r="N62" s="526">
        <v>14455789547</v>
      </c>
      <c r="O62" s="526">
        <v>1258012167</v>
      </c>
      <c r="P62" s="526">
        <v>45425119.560000002</v>
      </c>
      <c r="Q62" s="526">
        <v>409688000</v>
      </c>
      <c r="R62" s="526">
        <v>624768980</v>
      </c>
      <c r="S62" s="526">
        <f>SUM(C62:R62)</f>
        <v>64065961411.119995</v>
      </c>
    </row>
    <row r="63" spans="1:19" x14ac:dyDescent="0.25">
      <c r="C63" s="236">
        <f>C62-C60</f>
        <v>0</v>
      </c>
      <c r="D63" s="236">
        <f t="shared" ref="D63:G63" si="3">D62-D60</f>
        <v>0</v>
      </c>
      <c r="E63" s="236">
        <f t="shared" si="3"/>
        <v>0</v>
      </c>
      <c r="F63" s="236">
        <f t="shared" si="3"/>
        <v>0</v>
      </c>
      <c r="G63" s="236">
        <f t="shared" si="3"/>
        <v>0</v>
      </c>
      <c r="H63" s="236">
        <f>+H60-H62</f>
        <v>0</v>
      </c>
      <c r="I63" s="236">
        <f t="shared" ref="I63:R63" si="4">+I60-I62</f>
        <v>0</v>
      </c>
      <c r="J63" s="236">
        <f t="shared" si="4"/>
        <v>0</v>
      </c>
      <c r="K63" s="236">
        <f t="shared" si="4"/>
        <v>0</v>
      </c>
      <c r="L63" s="236">
        <f t="shared" si="4"/>
        <v>0</v>
      </c>
      <c r="M63" s="236">
        <f t="shared" si="4"/>
        <v>0</v>
      </c>
      <c r="N63" s="236">
        <f t="shared" si="4"/>
        <v>0</v>
      </c>
      <c r="O63" s="236">
        <f t="shared" si="4"/>
        <v>0</v>
      </c>
      <c r="P63" s="236">
        <f t="shared" si="4"/>
        <v>0</v>
      </c>
      <c r="Q63" s="236">
        <f t="shared" si="4"/>
        <v>0</v>
      </c>
      <c r="R63" s="236">
        <f t="shared" si="4"/>
        <v>0</v>
      </c>
      <c r="S63" s="236">
        <f>+S60-S62</f>
        <v>0</v>
      </c>
    </row>
    <row r="64" spans="1:19" x14ac:dyDescent="0.25">
      <c r="Q64" s="236"/>
      <c r="S64" s="134"/>
    </row>
    <row r="65" spans="6:17" x14ac:dyDescent="0.25">
      <c r="Q65" s="236"/>
    </row>
    <row r="66" spans="6:17" x14ac:dyDescent="0.25">
      <c r="L66" s="236"/>
      <c r="Q66" s="236"/>
    </row>
    <row r="67" spans="6:17" x14ac:dyDescent="0.25">
      <c r="F67" s="236"/>
      <c r="L67" s="236"/>
      <c r="Q67" s="236"/>
    </row>
    <row r="68" spans="6:17" x14ac:dyDescent="0.25">
      <c r="F68" s="236"/>
      <c r="L68" s="236"/>
      <c r="Q68" s="236"/>
    </row>
    <row r="69" spans="6:17" x14ac:dyDescent="0.25">
      <c r="F69" s="236"/>
      <c r="L69" s="236"/>
    </row>
    <row r="70" spans="6:17" x14ac:dyDescent="0.25">
      <c r="F70" s="236"/>
      <c r="L70" s="236"/>
    </row>
    <row r="71" spans="6:17" x14ac:dyDescent="0.25">
      <c r="F71" s="236"/>
    </row>
    <row r="72" spans="6:17" x14ac:dyDescent="0.25">
      <c r="F72" s="236"/>
    </row>
  </sheetData>
  <mergeCells count="6">
    <mergeCell ref="A60:B60"/>
    <mergeCell ref="A2:S2"/>
    <mergeCell ref="A3:S3"/>
    <mergeCell ref="A6:A7"/>
    <mergeCell ref="B6:B7"/>
    <mergeCell ref="C6:S6"/>
  </mergeCells>
  <pageMargins left="0.70866141732283505" right="0.70866141732283505" top="0.74803149606299202" bottom="0.74803149606299202" header="0.31496062992126" footer="0.31496062992126"/>
  <pageSetup paperSize="9" scale="33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"/>
  <sheetViews>
    <sheetView workbookViewId="0">
      <selection activeCell="F9" sqref="F9"/>
    </sheetView>
  </sheetViews>
  <sheetFormatPr defaultRowHeight="15" x14ac:dyDescent="0.25"/>
  <cols>
    <col min="1" max="1" width="4.7109375" style="264" bestFit="1" customWidth="1"/>
    <col min="2" max="2" width="34.42578125" style="58" bestFit="1" customWidth="1"/>
    <col min="3" max="3" width="12.140625" style="87" customWidth="1"/>
    <col min="4" max="4" width="12.42578125" style="87" customWidth="1"/>
    <col min="5" max="5" width="22.7109375" style="475" customWidth="1"/>
    <col min="6" max="6" width="25.28515625" style="475" bestFit="1" customWidth="1"/>
    <col min="7" max="7" width="24.28515625" style="58" customWidth="1"/>
    <col min="8" max="16384" width="9.140625" style="58"/>
  </cols>
  <sheetData>
    <row r="1" spans="1:7" ht="18" x14ac:dyDescent="0.25">
      <c r="G1" s="738" t="s">
        <v>1396</v>
      </c>
    </row>
    <row r="2" spans="1:7" ht="41.25" customHeight="1" x14ac:dyDescent="0.25">
      <c r="A2" s="604" t="s">
        <v>1197</v>
      </c>
      <c r="B2" s="604"/>
      <c r="C2" s="604"/>
      <c r="D2" s="604"/>
      <c r="E2" s="604"/>
      <c r="F2" s="604"/>
      <c r="G2" s="604"/>
    </row>
    <row r="3" spans="1:7" ht="21.75" customHeight="1" x14ac:dyDescent="0.25">
      <c r="G3" s="106"/>
    </row>
    <row r="4" spans="1:7" s="478" customFormat="1" ht="21.75" customHeight="1" x14ac:dyDescent="0.25">
      <c r="A4" s="474" t="s">
        <v>0</v>
      </c>
      <c r="B4" s="476" t="s">
        <v>1198</v>
      </c>
      <c r="C4" s="474" t="s">
        <v>1199</v>
      </c>
      <c r="D4" s="474" t="s">
        <v>778</v>
      </c>
      <c r="E4" s="477" t="s">
        <v>1200</v>
      </c>
      <c r="F4" s="477" t="s">
        <v>1201</v>
      </c>
      <c r="G4" s="476" t="s">
        <v>1202</v>
      </c>
    </row>
    <row r="5" spans="1:7" ht="23.25" customHeight="1" x14ac:dyDescent="0.25">
      <c r="A5" s="479">
        <v>1</v>
      </c>
      <c r="B5" s="480" t="s">
        <v>1203</v>
      </c>
      <c r="C5" s="479" t="s">
        <v>1204</v>
      </c>
      <c r="D5" s="479">
        <v>470</v>
      </c>
      <c r="E5" s="481">
        <v>13611</v>
      </c>
      <c r="F5" s="481">
        <v>6397170</v>
      </c>
      <c r="G5" s="482">
        <v>42430</v>
      </c>
    </row>
    <row r="6" spans="1:7" ht="23.25" customHeight="1" x14ac:dyDescent="0.25">
      <c r="A6" s="483">
        <v>2</v>
      </c>
      <c r="B6" s="484" t="s">
        <v>1205</v>
      </c>
      <c r="C6" s="483" t="s">
        <v>1206</v>
      </c>
      <c r="D6" s="483">
        <v>300</v>
      </c>
      <c r="E6" s="485">
        <v>135</v>
      </c>
      <c r="F6" s="485">
        <v>40500</v>
      </c>
      <c r="G6" s="486">
        <v>42401</v>
      </c>
    </row>
    <row r="7" spans="1:7" ht="23.25" customHeight="1" x14ac:dyDescent="0.25">
      <c r="A7" s="483">
        <v>3</v>
      </c>
      <c r="B7" s="484" t="s">
        <v>1207</v>
      </c>
      <c r="C7" s="483" t="s">
        <v>1206</v>
      </c>
      <c r="D7" s="483">
        <v>500</v>
      </c>
      <c r="E7" s="485">
        <v>1384</v>
      </c>
      <c r="F7" s="485">
        <v>692000</v>
      </c>
      <c r="G7" s="486">
        <v>42491</v>
      </c>
    </row>
    <row r="8" spans="1:7" ht="23.25" customHeight="1" x14ac:dyDescent="0.25">
      <c r="A8" s="487">
        <v>4</v>
      </c>
      <c r="B8" s="488" t="s">
        <v>1208</v>
      </c>
      <c r="C8" s="487" t="s">
        <v>1209</v>
      </c>
      <c r="D8" s="487">
        <v>10</v>
      </c>
      <c r="E8" s="489">
        <v>899999</v>
      </c>
      <c r="F8" s="489">
        <v>8999990</v>
      </c>
      <c r="G8" s="490">
        <v>42644</v>
      </c>
    </row>
    <row r="9" spans="1:7" x14ac:dyDescent="0.25">
      <c r="A9" s="648" t="s">
        <v>781</v>
      </c>
      <c r="B9" s="649"/>
      <c r="C9" s="649"/>
      <c r="D9" s="649"/>
      <c r="E9" s="650"/>
      <c r="F9" s="491">
        <f>SUM(F5:F8)</f>
        <v>16129660</v>
      </c>
      <c r="G9" s="492"/>
    </row>
  </sheetData>
  <mergeCells count="2">
    <mergeCell ref="A2:G2"/>
    <mergeCell ref="A9:E9"/>
  </mergeCells>
  <pageMargins left="1.1811023622047245" right="0.70866141732283472" top="0.74803149606299213" bottom="0.74803149606299213" header="0.31496062992125984" footer="0.31496062992125984"/>
  <pageSetup paperSize="9" scale="91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5"/>
  <sheetViews>
    <sheetView topLeftCell="A61" workbookViewId="0">
      <selection activeCell="B71" sqref="B71"/>
    </sheetView>
  </sheetViews>
  <sheetFormatPr defaultRowHeight="15" x14ac:dyDescent="0.25"/>
  <cols>
    <col min="1" max="1" width="5.42578125" style="264" bestFit="1" customWidth="1"/>
    <col min="2" max="2" width="34" style="58" bestFit="1" customWidth="1"/>
    <col min="3" max="3" width="10.7109375" style="58" bestFit="1" customWidth="1"/>
    <col min="4" max="4" width="10.5703125" style="58" bestFit="1" customWidth="1"/>
    <col min="5" max="5" width="22" style="475" bestFit="1" customWidth="1"/>
    <col min="6" max="6" width="23.28515625" style="475" customWidth="1"/>
    <col min="7" max="7" width="22" style="58" bestFit="1" customWidth="1"/>
    <col min="8" max="16384" width="9.140625" style="58"/>
  </cols>
  <sheetData>
    <row r="1" spans="1:7" x14ac:dyDescent="0.25">
      <c r="G1" s="106" t="s">
        <v>1397</v>
      </c>
    </row>
    <row r="2" spans="1:7" ht="60.75" customHeight="1" x14ac:dyDescent="0.25">
      <c r="A2" s="651" t="s">
        <v>1210</v>
      </c>
      <c r="B2" s="651"/>
      <c r="C2" s="651"/>
      <c r="D2" s="651"/>
      <c r="E2" s="651"/>
      <c r="F2" s="651"/>
      <c r="G2" s="651"/>
    </row>
    <row r="3" spans="1:7" ht="19.5" customHeight="1" x14ac:dyDescent="0.25">
      <c r="G3" s="106"/>
    </row>
    <row r="4" spans="1:7" s="248" customFormat="1" ht="30" x14ac:dyDescent="0.25">
      <c r="A4" s="474" t="s">
        <v>1211</v>
      </c>
      <c r="B4" s="474" t="s">
        <v>1212</v>
      </c>
      <c r="C4" s="474" t="s">
        <v>1199</v>
      </c>
      <c r="D4" s="474" t="s">
        <v>778</v>
      </c>
      <c r="E4" s="493" t="s">
        <v>1200</v>
      </c>
      <c r="F4" s="494" t="s">
        <v>1213</v>
      </c>
      <c r="G4" s="474" t="s">
        <v>1202</v>
      </c>
    </row>
    <row r="5" spans="1:7" ht="18.75" customHeight="1" x14ac:dyDescent="0.25">
      <c r="A5" s="479">
        <v>1</v>
      </c>
      <c r="B5" s="495" t="s">
        <v>1214</v>
      </c>
      <c r="C5" s="479" t="s">
        <v>1215</v>
      </c>
      <c r="D5" s="479">
        <v>24</v>
      </c>
      <c r="E5" s="496">
        <v>90750</v>
      </c>
      <c r="F5" s="496">
        <v>2178000</v>
      </c>
      <c r="G5" s="497">
        <v>42370</v>
      </c>
    </row>
    <row r="6" spans="1:7" ht="18.75" customHeight="1" x14ac:dyDescent="0.25">
      <c r="A6" s="483">
        <v>2</v>
      </c>
      <c r="B6" s="498" t="s">
        <v>1216</v>
      </c>
      <c r="C6" s="483" t="s">
        <v>1217</v>
      </c>
      <c r="D6" s="483">
        <v>20</v>
      </c>
      <c r="E6" s="499">
        <v>194500</v>
      </c>
      <c r="F6" s="499">
        <v>3890000</v>
      </c>
      <c r="G6" s="500">
        <v>42309</v>
      </c>
    </row>
    <row r="7" spans="1:7" ht="18.75" customHeight="1" x14ac:dyDescent="0.25">
      <c r="A7" s="483">
        <v>3</v>
      </c>
      <c r="B7" s="498" t="s">
        <v>1218</v>
      </c>
      <c r="C7" s="483" t="s">
        <v>1215</v>
      </c>
      <c r="D7" s="483">
        <v>750</v>
      </c>
      <c r="E7" s="499">
        <v>23100</v>
      </c>
      <c r="F7" s="499">
        <v>17325000</v>
      </c>
      <c r="G7" s="500">
        <v>42370</v>
      </c>
    </row>
    <row r="8" spans="1:7" ht="18.75" customHeight="1" x14ac:dyDescent="0.25">
      <c r="A8" s="483">
        <v>4</v>
      </c>
      <c r="B8" s="498" t="s">
        <v>1219</v>
      </c>
      <c r="C8" s="483" t="s">
        <v>1220</v>
      </c>
      <c r="D8" s="483">
        <v>1</v>
      </c>
      <c r="E8" s="499">
        <v>2362200</v>
      </c>
      <c r="F8" s="499">
        <v>2362200</v>
      </c>
      <c r="G8" s="500">
        <v>41730</v>
      </c>
    </row>
    <row r="9" spans="1:7" ht="18.75" customHeight="1" x14ac:dyDescent="0.25">
      <c r="A9" s="483">
        <v>5</v>
      </c>
      <c r="B9" s="498" t="s">
        <v>1219</v>
      </c>
      <c r="C9" s="483" t="s">
        <v>1220</v>
      </c>
      <c r="D9" s="483">
        <v>1</v>
      </c>
      <c r="E9" s="499">
        <v>2362200</v>
      </c>
      <c r="F9" s="499">
        <v>2362200</v>
      </c>
      <c r="G9" s="500">
        <v>41913</v>
      </c>
    </row>
    <row r="10" spans="1:7" ht="18.75" customHeight="1" x14ac:dyDescent="0.25">
      <c r="A10" s="483">
        <v>6</v>
      </c>
      <c r="B10" s="498" t="s">
        <v>1221</v>
      </c>
      <c r="C10" s="483" t="s">
        <v>1220</v>
      </c>
      <c r="D10" s="483">
        <v>11</v>
      </c>
      <c r="E10" s="499">
        <v>4098770</v>
      </c>
      <c r="F10" s="499">
        <v>45086470</v>
      </c>
      <c r="G10" s="500">
        <v>42248</v>
      </c>
    </row>
    <row r="11" spans="1:7" ht="18.75" customHeight="1" x14ac:dyDescent="0.25">
      <c r="A11" s="483">
        <v>7</v>
      </c>
      <c r="B11" s="498" t="s">
        <v>1222</v>
      </c>
      <c r="C11" s="483" t="s">
        <v>1220</v>
      </c>
      <c r="D11" s="483">
        <v>2</v>
      </c>
      <c r="E11" s="499">
        <v>2276600</v>
      </c>
      <c r="F11" s="499">
        <v>4553200</v>
      </c>
      <c r="G11" s="500">
        <v>42309</v>
      </c>
    </row>
    <row r="12" spans="1:7" ht="18.75" customHeight="1" x14ac:dyDescent="0.25">
      <c r="A12" s="483">
        <v>8</v>
      </c>
      <c r="B12" s="498" t="s">
        <v>1223</v>
      </c>
      <c r="C12" s="483" t="s">
        <v>1220</v>
      </c>
      <c r="D12" s="483">
        <v>2</v>
      </c>
      <c r="E12" s="499">
        <v>2191034</v>
      </c>
      <c r="F12" s="499">
        <v>4382068</v>
      </c>
      <c r="G12" s="500">
        <v>42309</v>
      </c>
    </row>
    <row r="13" spans="1:7" ht="18.75" customHeight="1" x14ac:dyDescent="0.25">
      <c r="A13" s="483">
        <v>9</v>
      </c>
      <c r="B13" s="498" t="s">
        <v>1224</v>
      </c>
      <c r="C13" s="483" t="s">
        <v>1220</v>
      </c>
      <c r="D13" s="483">
        <v>1</v>
      </c>
      <c r="E13" s="499">
        <v>1100500</v>
      </c>
      <c r="F13" s="499">
        <v>1100500</v>
      </c>
      <c r="G13" s="500">
        <v>42186</v>
      </c>
    </row>
    <row r="14" spans="1:7" ht="18.75" customHeight="1" x14ac:dyDescent="0.25">
      <c r="A14" s="483">
        <v>10</v>
      </c>
      <c r="B14" s="498" t="s">
        <v>1225</v>
      </c>
      <c r="C14" s="483" t="s">
        <v>1220</v>
      </c>
      <c r="D14" s="483">
        <v>1</v>
      </c>
      <c r="E14" s="499">
        <v>6780000</v>
      </c>
      <c r="F14" s="499">
        <v>6780000</v>
      </c>
      <c r="G14" s="500">
        <v>42005</v>
      </c>
    </row>
    <row r="15" spans="1:7" ht="18.75" customHeight="1" x14ac:dyDescent="0.25">
      <c r="A15" s="483">
        <v>11</v>
      </c>
      <c r="B15" s="498" t="s">
        <v>1226</v>
      </c>
      <c r="C15" s="483" t="s">
        <v>1220</v>
      </c>
      <c r="D15" s="483">
        <v>1</v>
      </c>
      <c r="E15" s="499">
        <v>1244900</v>
      </c>
      <c r="F15" s="499">
        <v>1244900</v>
      </c>
      <c r="G15" s="500">
        <v>41913</v>
      </c>
    </row>
    <row r="16" spans="1:7" ht="18.75" customHeight="1" x14ac:dyDescent="0.25">
      <c r="A16" s="483">
        <v>12</v>
      </c>
      <c r="B16" s="498" t="s">
        <v>1227</v>
      </c>
      <c r="C16" s="483" t="s">
        <v>1220</v>
      </c>
      <c r="D16" s="483">
        <v>1</v>
      </c>
      <c r="E16" s="499">
        <v>1660350</v>
      </c>
      <c r="F16" s="499">
        <v>1660350</v>
      </c>
      <c r="G16" s="500">
        <v>42309</v>
      </c>
    </row>
    <row r="17" spans="1:7" ht="18.75" customHeight="1" x14ac:dyDescent="0.25">
      <c r="A17" s="483">
        <v>13</v>
      </c>
      <c r="B17" s="498" t="s">
        <v>1228</v>
      </c>
      <c r="C17" s="483" t="s">
        <v>1220</v>
      </c>
      <c r="D17" s="483">
        <v>1</v>
      </c>
      <c r="E17" s="499">
        <v>1244900</v>
      </c>
      <c r="F17" s="499">
        <v>1244900</v>
      </c>
      <c r="G17" s="500">
        <v>42125</v>
      </c>
    </row>
    <row r="18" spans="1:7" ht="18.75" customHeight="1" x14ac:dyDescent="0.25">
      <c r="A18" s="483">
        <v>14</v>
      </c>
      <c r="B18" s="498" t="s">
        <v>1229</v>
      </c>
      <c r="C18" s="483" t="s">
        <v>1220</v>
      </c>
      <c r="D18" s="483">
        <v>157</v>
      </c>
      <c r="E18" s="499">
        <v>820400</v>
      </c>
      <c r="F18" s="499">
        <v>128802800</v>
      </c>
      <c r="G18" s="500">
        <v>42248</v>
      </c>
    </row>
    <row r="19" spans="1:7" ht="18.75" customHeight="1" x14ac:dyDescent="0.25">
      <c r="A19" s="483">
        <v>15</v>
      </c>
      <c r="B19" s="498" t="s">
        <v>1230</v>
      </c>
      <c r="C19" s="483" t="s">
        <v>1231</v>
      </c>
      <c r="D19" s="483">
        <v>20</v>
      </c>
      <c r="E19" s="499">
        <v>17050</v>
      </c>
      <c r="F19" s="499">
        <v>341000</v>
      </c>
      <c r="G19" s="500">
        <v>42309</v>
      </c>
    </row>
    <row r="20" spans="1:7" ht="18.75" customHeight="1" x14ac:dyDescent="0.25">
      <c r="A20" s="483">
        <v>16</v>
      </c>
      <c r="B20" s="498" t="s">
        <v>1232</v>
      </c>
      <c r="C20" s="483" t="s">
        <v>1220</v>
      </c>
      <c r="D20" s="483">
        <v>2</v>
      </c>
      <c r="E20" s="499">
        <v>1984000</v>
      </c>
      <c r="F20" s="499">
        <v>3968000</v>
      </c>
      <c r="G20" s="500">
        <v>42248</v>
      </c>
    </row>
    <row r="21" spans="1:7" ht="18.75" customHeight="1" x14ac:dyDescent="0.25">
      <c r="A21" s="483">
        <v>17</v>
      </c>
      <c r="B21" s="498" t="s">
        <v>1233</v>
      </c>
      <c r="C21" s="483" t="s">
        <v>1220</v>
      </c>
      <c r="D21" s="483">
        <v>2</v>
      </c>
      <c r="E21" s="499">
        <v>2276600</v>
      </c>
      <c r="F21" s="499">
        <v>4553200</v>
      </c>
      <c r="G21" s="500">
        <v>42309</v>
      </c>
    </row>
    <row r="22" spans="1:7" ht="18.75" customHeight="1" x14ac:dyDescent="0.25">
      <c r="A22" s="483">
        <v>18</v>
      </c>
      <c r="B22" s="498" t="s">
        <v>1234</v>
      </c>
      <c r="C22" s="483" t="s">
        <v>1220</v>
      </c>
      <c r="D22" s="483">
        <v>2</v>
      </c>
      <c r="E22" s="499">
        <v>1607450</v>
      </c>
      <c r="F22" s="499">
        <v>3214900</v>
      </c>
      <c r="G22" s="500">
        <v>42036</v>
      </c>
    </row>
    <row r="23" spans="1:7" ht="18.75" customHeight="1" x14ac:dyDescent="0.25">
      <c r="A23" s="483">
        <v>19</v>
      </c>
      <c r="B23" s="498" t="s">
        <v>1235</v>
      </c>
      <c r="C23" s="483" t="s">
        <v>1215</v>
      </c>
      <c r="D23" s="483">
        <v>100</v>
      </c>
      <c r="E23" s="499">
        <v>17200</v>
      </c>
      <c r="F23" s="499">
        <v>1720000</v>
      </c>
      <c r="G23" s="500">
        <v>42583</v>
      </c>
    </row>
    <row r="24" spans="1:7" ht="18.75" customHeight="1" x14ac:dyDescent="0.25">
      <c r="A24" s="483">
        <v>20</v>
      </c>
      <c r="B24" s="498" t="s">
        <v>1236</v>
      </c>
      <c r="C24" s="483" t="s">
        <v>1215</v>
      </c>
      <c r="D24" s="483">
        <v>100</v>
      </c>
      <c r="E24" s="499">
        <v>18634</v>
      </c>
      <c r="F24" s="499">
        <v>1863400</v>
      </c>
      <c r="G24" s="500">
        <v>42217</v>
      </c>
    </row>
    <row r="25" spans="1:7" ht="18.75" customHeight="1" x14ac:dyDescent="0.25">
      <c r="A25" s="483">
        <v>21</v>
      </c>
      <c r="B25" s="498" t="s">
        <v>1237</v>
      </c>
      <c r="C25" s="483" t="s">
        <v>1215</v>
      </c>
      <c r="D25" s="483">
        <v>12</v>
      </c>
      <c r="E25" s="499">
        <v>90750</v>
      </c>
      <c r="F25" s="499">
        <v>1089000</v>
      </c>
      <c r="G25" s="500">
        <v>41730</v>
      </c>
    </row>
    <row r="26" spans="1:7" ht="18.75" customHeight="1" x14ac:dyDescent="0.25">
      <c r="A26" s="483">
        <v>22</v>
      </c>
      <c r="B26" s="498" t="s">
        <v>1238</v>
      </c>
      <c r="C26" s="483" t="s">
        <v>1239</v>
      </c>
      <c r="D26" s="483">
        <v>3</v>
      </c>
      <c r="E26" s="499">
        <v>1613800</v>
      </c>
      <c r="F26" s="499">
        <v>4841400</v>
      </c>
      <c r="G26" s="500">
        <v>42248</v>
      </c>
    </row>
    <row r="27" spans="1:7" ht="18.75" customHeight="1" x14ac:dyDescent="0.25">
      <c r="A27" s="483">
        <v>23</v>
      </c>
      <c r="B27" s="498" t="s">
        <v>1240</v>
      </c>
      <c r="C27" s="483" t="s">
        <v>1215</v>
      </c>
      <c r="D27" s="483">
        <v>750</v>
      </c>
      <c r="E27" s="499">
        <v>11000</v>
      </c>
      <c r="F27" s="499">
        <v>8250000</v>
      </c>
      <c r="G27" s="500">
        <v>42430</v>
      </c>
    </row>
    <row r="28" spans="1:7" ht="18.75" customHeight="1" x14ac:dyDescent="0.25">
      <c r="A28" s="483">
        <v>24</v>
      </c>
      <c r="B28" s="498" t="s">
        <v>1241</v>
      </c>
      <c r="C28" s="483" t="s">
        <v>1215</v>
      </c>
      <c r="D28" s="483">
        <v>250</v>
      </c>
      <c r="E28" s="499">
        <v>17200</v>
      </c>
      <c r="F28" s="499">
        <v>4300000</v>
      </c>
      <c r="G28" s="500">
        <v>41944</v>
      </c>
    </row>
    <row r="29" spans="1:7" ht="18.75" customHeight="1" x14ac:dyDescent="0.25">
      <c r="A29" s="483">
        <v>25</v>
      </c>
      <c r="B29" s="498" t="s">
        <v>1242</v>
      </c>
      <c r="C29" s="483" t="s">
        <v>1215</v>
      </c>
      <c r="D29" s="483">
        <v>100</v>
      </c>
      <c r="E29" s="499">
        <v>2258</v>
      </c>
      <c r="F29" s="499">
        <v>225800</v>
      </c>
      <c r="G29" s="500">
        <v>42461</v>
      </c>
    </row>
    <row r="30" spans="1:7" ht="18.75" customHeight="1" x14ac:dyDescent="0.25">
      <c r="A30" s="483">
        <v>26</v>
      </c>
      <c r="B30" s="498" t="s">
        <v>1243</v>
      </c>
      <c r="C30" s="483" t="s">
        <v>1220</v>
      </c>
      <c r="D30" s="483">
        <v>4</v>
      </c>
      <c r="E30" s="499">
        <v>2189550</v>
      </c>
      <c r="F30" s="499">
        <v>8758200</v>
      </c>
      <c r="G30" s="500">
        <v>42064</v>
      </c>
    </row>
    <row r="31" spans="1:7" ht="18.75" customHeight="1" x14ac:dyDescent="0.25">
      <c r="A31" s="483">
        <v>27</v>
      </c>
      <c r="B31" s="498" t="s">
        <v>1244</v>
      </c>
      <c r="C31" s="483" t="s">
        <v>1215</v>
      </c>
      <c r="D31" s="483">
        <v>20</v>
      </c>
      <c r="E31" s="499">
        <v>80460</v>
      </c>
      <c r="F31" s="499">
        <v>1609200</v>
      </c>
      <c r="G31" s="500">
        <v>42217</v>
      </c>
    </row>
    <row r="32" spans="1:7" ht="18.75" customHeight="1" x14ac:dyDescent="0.25">
      <c r="A32" s="483">
        <v>28</v>
      </c>
      <c r="B32" s="498" t="s">
        <v>1245</v>
      </c>
      <c r="C32" s="483" t="s">
        <v>1215</v>
      </c>
      <c r="D32" s="483">
        <v>41</v>
      </c>
      <c r="E32" s="499">
        <v>85000</v>
      </c>
      <c r="F32" s="499">
        <v>3485000</v>
      </c>
      <c r="G32" s="500">
        <v>42370</v>
      </c>
    </row>
    <row r="33" spans="1:7" ht="18.75" customHeight="1" x14ac:dyDescent="0.25">
      <c r="A33" s="483">
        <v>29</v>
      </c>
      <c r="B33" s="498" t="s">
        <v>1246</v>
      </c>
      <c r="C33" s="483" t="s">
        <v>1215</v>
      </c>
      <c r="D33" s="483">
        <v>140</v>
      </c>
      <c r="E33" s="499">
        <v>80460</v>
      </c>
      <c r="F33" s="499">
        <v>11264400</v>
      </c>
      <c r="G33" s="500">
        <v>42036</v>
      </c>
    </row>
    <row r="34" spans="1:7" ht="18.75" customHeight="1" x14ac:dyDescent="0.25">
      <c r="A34" s="483">
        <v>30</v>
      </c>
      <c r="B34" s="498" t="s">
        <v>1247</v>
      </c>
      <c r="C34" s="483" t="s">
        <v>1215</v>
      </c>
      <c r="D34" s="483">
        <v>7</v>
      </c>
      <c r="E34" s="499">
        <v>99275</v>
      </c>
      <c r="F34" s="499">
        <v>694925</v>
      </c>
      <c r="G34" s="500">
        <v>42309</v>
      </c>
    </row>
    <row r="35" spans="1:7" ht="18.75" customHeight="1" x14ac:dyDescent="0.25">
      <c r="A35" s="483">
        <v>31</v>
      </c>
      <c r="B35" s="498" t="s">
        <v>1244</v>
      </c>
      <c r="C35" s="483" t="s">
        <v>1215</v>
      </c>
      <c r="D35" s="483">
        <v>2625</v>
      </c>
      <c r="E35" s="499">
        <v>80460</v>
      </c>
      <c r="F35" s="499">
        <v>211207500</v>
      </c>
      <c r="G35" s="500">
        <v>42522</v>
      </c>
    </row>
    <row r="36" spans="1:7" ht="18.75" customHeight="1" x14ac:dyDescent="0.25">
      <c r="A36" s="483">
        <v>32</v>
      </c>
      <c r="B36" s="498" t="s">
        <v>1248</v>
      </c>
      <c r="C36" s="483" t="s">
        <v>1215</v>
      </c>
      <c r="D36" s="483">
        <v>10560</v>
      </c>
      <c r="E36" s="499">
        <v>80460</v>
      </c>
      <c r="F36" s="499">
        <v>849657600</v>
      </c>
      <c r="G36" s="500">
        <v>42522</v>
      </c>
    </row>
    <row r="37" spans="1:7" ht="18.75" customHeight="1" x14ac:dyDescent="0.25">
      <c r="A37" s="483">
        <v>33</v>
      </c>
      <c r="B37" s="498" t="s">
        <v>1249</v>
      </c>
      <c r="C37" s="483" t="s">
        <v>1250</v>
      </c>
      <c r="D37" s="483">
        <v>2</v>
      </c>
      <c r="E37" s="501">
        <v>73300</v>
      </c>
      <c r="F37" s="499">
        <v>146600</v>
      </c>
      <c r="G37" s="500">
        <v>42248</v>
      </c>
    </row>
    <row r="38" spans="1:7" ht="18.75" customHeight="1" x14ac:dyDescent="0.25">
      <c r="A38" s="483">
        <v>34</v>
      </c>
      <c r="B38" s="498" t="s">
        <v>1251</v>
      </c>
      <c r="C38" s="483" t="s">
        <v>1220</v>
      </c>
      <c r="D38" s="483">
        <v>3</v>
      </c>
      <c r="E38" s="499">
        <v>64200</v>
      </c>
      <c r="F38" s="499">
        <v>192600</v>
      </c>
      <c r="G38" s="500">
        <v>42370</v>
      </c>
    </row>
    <row r="39" spans="1:7" ht="18.75" customHeight="1" x14ac:dyDescent="0.25">
      <c r="A39" s="483">
        <v>35</v>
      </c>
      <c r="B39" s="498" t="s">
        <v>1252</v>
      </c>
      <c r="C39" s="483" t="s">
        <v>1215</v>
      </c>
      <c r="D39" s="483">
        <v>100</v>
      </c>
      <c r="E39" s="499">
        <v>10200</v>
      </c>
      <c r="F39" s="499">
        <v>1020000</v>
      </c>
      <c r="G39" s="500">
        <v>42491</v>
      </c>
    </row>
    <row r="40" spans="1:7" ht="18.75" customHeight="1" x14ac:dyDescent="0.25">
      <c r="A40" s="483">
        <v>36</v>
      </c>
      <c r="B40" s="498" t="s">
        <v>1252</v>
      </c>
      <c r="C40" s="483" t="s">
        <v>1215</v>
      </c>
      <c r="D40" s="483">
        <v>75</v>
      </c>
      <c r="E40" s="499">
        <v>10200</v>
      </c>
      <c r="F40" s="499">
        <v>765000</v>
      </c>
      <c r="G40" s="500">
        <v>42675</v>
      </c>
    </row>
    <row r="41" spans="1:7" ht="18.75" customHeight="1" x14ac:dyDescent="0.25">
      <c r="A41" s="483">
        <v>37</v>
      </c>
      <c r="B41" s="498" t="s">
        <v>1253</v>
      </c>
      <c r="C41" s="483" t="s">
        <v>1220</v>
      </c>
      <c r="D41" s="483">
        <v>1</v>
      </c>
      <c r="E41" s="499">
        <v>523300</v>
      </c>
      <c r="F41" s="499">
        <v>523300</v>
      </c>
      <c r="G41" s="500">
        <v>41974</v>
      </c>
    </row>
    <row r="42" spans="1:7" ht="18.75" customHeight="1" x14ac:dyDescent="0.25">
      <c r="A42" s="483">
        <v>38</v>
      </c>
      <c r="B42" s="498" t="s">
        <v>1254</v>
      </c>
      <c r="C42" s="483" t="s">
        <v>1220</v>
      </c>
      <c r="D42" s="483">
        <v>6</v>
      </c>
      <c r="E42" s="499">
        <v>633250</v>
      </c>
      <c r="F42" s="499">
        <v>3799500</v>
      </c>
      <c r="G42" s="500">
        <v>42461</v>
      </c>
    </row>
    <row r="43" spans="1:7" ht="18.75" customHeight="1" x14ac:dyDescent="0.25">
      <c r="A43" s="483">
        <v>39</v>
      </c>
      <c r="B43" s="498" t="s">
        <v>1255</v>
      </c>
      <c r="C43" s="483" t="s">
        <v>1220</v>
      </c>
      <c r="D43" s="483">
        <v>1</v>
      </c>
      <c r="E43" s="499">
        <v>561000</v>
      </c>
      <c r="F43" s="499">
        <v>561000</v>
      </c>
      <c r="G43" s="500">
        <v>42095</v>
      </c>
    </row>
    <row r="44" spans="1:7" ht="18.75" customHeight="1" x14ac:dyDescent="0.25">
      <c r="A44" s="483">
        <v>40</v>
      </c>
      <c r="B44" s="498" t="s">
        <v>1256</v>
      </c>
      <c r="C44" s="483" t="s">
        <v>1220</v>
      </c>
      <c r="D44" s="483">
        <v>1</v>
      </c>
      <c r="E44" s="499">
        <v>751100</v>
      </c>
      <c r="F44" s="499">
        <v>751100</v>
      </c>
      <c r="G44" s="500">
        <v>41730</v>
      </c>
    </row>
    <row r="45" spans="1:7" ht="18.75" customHeight="1" x14ac:dyDescent="0.25">
      <c r="A45" s="483">
        <v>41</v>
      </c>
      <c r="B45" s="498" t="s">
        <v>1257</v>
      </c>
      <c r="C45" s="483" t="s">
        <v>1220</v>
      </c>
      <c r="D45" s="483">
        <v>2</v>
      </c>
      <c r="E45" s="499">
        <v>772100</v>
      </c>
      <c r="F45" s="499">
        <v>1544200</v>
      </c>
      <c r="G45" s="500">
        <v>41821</v>
      </c>
    </row>
    <row r="46" spans="1:7" ht="18.75" customHeight="1" x14ac:dyDescent="0.25">
      <c r="A46" s="483">
        <v>42</v>
      </c>
      <c r="B46" s="498" t="s">
        <v>1258</v>
      </c>
      <c r="C46" s="483" t="s">
        <v>1215</v>
      </c>
      <c r="D46" s="483">
        <v>147</v>
      </c>
      <c r="E46" s="499">
        <v>28000</v>
      </c>
      <c r="F46" s="499">
        <v>4116000</v>
      </c>
      <c r="G46" s="500">
        <v>42522</v>
      </c>
    </row>
    <row r="47" spans="1:7" ht="18.75" customHeight="1" x14ac:dyDescent="0.25">
      <c r="A47" s="483">
        <v>43</v>
      </c>
      <c r="B47" s="498" t="s">
        <v>1259</v>
      </c>
      <c r="C47" s="483" t="s">
        <v>1215</v>
      </c>
      <c r="D47" s="483">
        <v>250</v>
      </c>
      <c r="E47" s="499">
        <v>14300</v>
      </c>
      <c r="F47" s="499">
        <v>3575000</v>
      </c>
      <c r="G47" s="500">
        <v>42491</v>
      </c>
    </row>
    <row r="48" spans="1:7" ht="18.75" customHeight="1" x14ac:dyDescent="0.25">
      <c r="A48" s="483">
        <v>44</v>
      </c>
      <c r="B48" s="498" t="s">
        <v>1260</v>
      </c>
      <c r="C48" s="483" t="s">
        <v>1220</v>
      </c>
      <c r="D48" s="483">
        <v>16</v>
      </c>
      <c r="E48" s="499">
        <v>269500</v>
      </c>
      <c r="F48" s="499">
        <v>4312000</v>
      </c>
      <c r="G48" s="500">
        <v>42552</v>
      </c>
    </row>
    <row r="49" spans="1:7" ht="18.75" customHeight="1" x14ac:dyDescent="0.25">
      <c r="A49" s="483">
        <v>45</v>
      </c>
      <c r="B49" s="498" t="s">
        <v>1261</v>
      </c>
      <c r="C49" s="483" t="s">
        <v>1215</v>
      </c>
      <c r="D49" s="483">
        <v>195</v>
      </c>
      <c r="E49" s="499">
        <v>28000</v>
      </c>
      <c r="F49" s="499">
        <v>5460000</v>
      </c>
      <c r="G49" s="500">
        <v>42217</v>
      </c>
    </row>
    <row r="50" spans="1:7" ht="18.75" customHeight="1" x14ac:dyDescent="0.25">
      <c r="A50" s="483">
        <v>46</v>
      </c>
      <c r="B50" s="498" t="s">
        <v>1262</v>
      </c>
      <c r="C50" s="483" t="s">
        <v>1215</v>
      </c>
      <c r="D50" s="483">
        <v>23</v>
      </c>
      <c r="E50" s="499">
        <v>168400</v>
      </c>
      <c r="F50" s="499">
        <v>3873200</v>
      </c>
      <c r="G50" s="500">
        <v>42491</v>
      </c>
    </row>
    <row r="51" spans="1:7" ht="18.75" customHeight="1" x14ac:dyDescent="0.25">
      <c r="A51" s="483">
        <v>47</v>
      </c>
      <c r="B51" s="498" t="s">
        <v>1263</v>
      </c>
      <c r="C51" s="483" t="s">
        <v>1215</v>
      </c>
      <c r="D51" s="483">
        <v>48</v>
      </c>
      <c r="E51" s="499">
        <v>168400</v>
      </c>
      <c r="F51" s="499">
        <v>8083200</v>
      </c>
      <c r="G51" s="500">
        <v>42491</v>
      </c>
    </row>
    <row r="52" spans="1:7" ht="18.75" customHeight="1" x14ac:dyDescent="0.25">
      <c r="A52" s="483">
        <v>48</v>
      </c>
      <c r="B52" s="498" t="s">
        <v>1264</v>
      </c>
      <c r="C52" s="483" t="s">
        <v>1220</v>
      </c>
      <c r="D52" s="483">
        <v>2</v>
      </c>
      <c r="E52" s="499">
        <v>9246160</v>
      </c>
      <c r="F52" s="499">
        <v>18492320</v>
      </c>
      <c r="G52" s="500">
        <v>42552</v>
      </c>
    </row>
    <row r="53" spans="1:7" ht="18.75" customHeight="1" x14ac:dyDescent="0.25">
      <c r="A53" s="483">
        <v>49</v>
      </c>
      <c r="B53" s="498" t="s">
        <v>1265</v>
      </c>
      <c r="C53" s="483" t="s">
        <v>1266</v>
      </c>
      <c r="D53" s="483">
        <v>652</v>
      </c>
      <c r="E53" s="499">
        <v>47700</v>
      </c>
      <c r="F53" s="499">
        <v>31100400</v>
      </c>
      <c r="G53" s="500">
        <v>42491</v>
      </c>
    </row>
    <row r="54" spans="1:7" ht="18.75" customHeight="1" x14ac:dyDescent="0.25">
      <c r="A54" s="483">
        <v>50</v>
      </c>
      <c r="B54" s="498" t="s">
        <v>1267</v>
      </c>
      <c r="C54" s="483" t="s">
        <v>1215</v>
      </c>
      <c r="D54" s="483">
        <v>370</v>
      </c>
      <c r="E54" s="499">
        <v>18900</v>
      </c>
      <c r="F54" s="499">
        <v>6993000</v>
      </c>
      <c r="G54" s="500">
        <v>42552</v>
      </c>
    </row>
    <row r="55" spans="1:7" ht="18.75" customHeight="1" x14ac:dyDescent="0.25">
      <c r="A55" s="483">
        <v>51</v>
      </c>
      <c r="B55" s="498" t="s">
        <v>1241</v>
      </c>
      <c r="C55" s="483" t="s">
        <v>1215</v>
      </c>
      <c r="D55" s="483">
        <v>100</v>
      </c>
      <c r="E55" s="499">
        <v>17200</v>
      </c>
      <c r="F55" s="499">
        <v>1720000</v>
      </c>
      <c r="G55" s="500">
        <v>42491</v>
      </c>
    </row>
    <row r="56" spans="1:7" ht="18.75" customHeight="1" x14ac:dyDescent="0.25">
      <c r="A56" s="483">
        <v>52</v>
      </c>
      <c r="B56" s="498" t="s">
        <v>1268</v>
      </c>
      <c r="C56" s="483" t="s">
        <v>1215</v>
      </c>
      <c r="D56" s="483">
        <v>150</v>
      </c>
      <c r="E56" s="499">
        <v>17200</v>
      </c>
      <c r="F56" s="499">
        <v>2580000</v>
      </c>
      <c r="G56" s="500">
        <v>42491</v>
      </c>
    </row>
    <row r="57" spans="1:7" ht="18.75" customHeight="1" x14ac:dyDescent="0.25">
      <c r="A57" s="483">
        <v>53</v>
      </c>
      <c r="B57" s="498" t="s">
        <v>1269</v>
      </c>
      <c r="C57" s="483" t="s">
        <v>1215</v>
      </c>
      <c r="D57" s="483">
        <v>20</v>
      </c>
      <c r="E57" s="499">
        <v>40800</v>
      </c>
      <c r="F57" s="499">
        <v>816000</v>
      </c>
      <c r="G57" s="500">
        <v>42522</v>
      </c>
    </row>
    <row r="58" spans="1:7" ht="18.75" customHeight="1" x14ac:dyDescent="0.25">
      <c r="A58" s="483">
        <v>54</v>
      </c>
      <c r="B58" s="498" t="s">
        <v>1270</v>
      </c>
      <c r="C58" s="483" t="s">
        <v>1215</v>
      </c>
      <c r="D58" s="483">
        <v>48</v>
      </c>
      <c r="E58" s="499">
        <v>57800</v>
      </c>
      <c r="F58" s="499">
        <v>2774400</v>
      </c>
      <c r="G58" s="500">
        <v>42339</v>
      </c>
    </row>
    <row r="59" spans="1:7" ht="18.75" customHeight="1" x14ac:dyDescent="0.25">
      <c r="A59" s="483">
        <v>55</v>
      </c>
      <c r="B59" s="498" t="s">
        <v>1271</v>
      </c>
      <c r="C59" s="483" t="s">
        <v>1220</v>
      </c>
      <c r="D59" s="483">
        <v>1</v>
      </c>
      <c r="E59" s="499">
        <v>647500</v>
      </c>
      <c r="F59" s="499">
        <v>647500</v>
      </c>
      <c r="G59" s="500">
        <v>41944</v>
      </c>
    </row>
    <row r="60" spans="1:7" ht="18.75" customHeight="1" x14ac:dyDescent="0.25">
      <c r="A60" s="483">
        <v>56</v>
      </c>
      <c r="B60" s="498" t="s">
        <v>1272</v>
      </c>
      <c r="C60" s="483" t="s">
        <v>1220</v>
      </c>
      <c r="D60" s="483">
        <v>1</v>
      </c>
      <c r="E60" s="499">
        <v>1417300</v>
      </c>
      <c r="F60" s="499">
        <v>1417300</v>
      </c>
      <c r="G60" s="500">
        <v>42583</v>
      </c>
    </row>
    <row r="61" spans="1:7" ht="18.75" customHeight="1" x14ac:dyDescent="0.25">
      <c r="A61" s="483">
        <v>57</v>
      </c>
      <c r="B61" s="498" t="s">
        <v>1273</v>
      </c>
      <c r="C61" s="483" t="s">
        <v>1250</v>
      </c>
      <c r="D61" s="483">
        <v>63</v>
      </c>
      <c r="E61" s="499">
        <v>2530000</v>
      </c>
      <c r="F61" s="499">
        <v>159390000</v>
      </c>
      <c r="G61" s="500">
        <v>42614</v>
      </c>
    </row>
    <row r="62" spans="1:7" ht="18.75" customHeight="1" x14ac:dyDescent="0.25">
      <c r="A62" s="483">
        <v>58</v>
      </c>
      <c r="B62" s="498" t="s">
        <v>1274</v>
      </c>
      <c r="C62" s="483" t="s">
        <v>1217</v>
      </c>
      <c r="D62" s="483">
        <v>14</v>
      </c>
      <c r="E62" s="499">
        <v>225000</v>
      </c>
      <c r="F62" s="499">
        <v>3150000</v>
      </c>
      <c r="G62" s="500">
        <v>42614</v>
      </c>
    </row>
    <row r="63" spans="1:7" ht="18.75" customHeight="1" x14ac:dyDescent="0.25">
      <c r="A63" s="483">
        <v>59</v>
      </c>
      <c r="B63" s="498" t="s">
        <v>1275</v>
      </c>
      <c r="C63" s="483" t="s">
        <v>1250</v>
      </c>
      <c r="D63" s="483">
        <v>3</v>
      </c>
      <c r="E63" s="499">
        <v>880300</v>
      </c>
      <c r="F63" s="499">
        <v>2640900</v>
      </c>
      <c r="G63" s="500">
        <v>42430</v>
      </c>
    </row>
    <row r="64" spans="1:7" ht="18.75" customHeight="1" x14ac:dyDescent="0.25">
      <c r="A64" s="483">
        <v>60</v>
      </c>
      <c r="B64" s="498" t="s">
        <v>1276</v>
      </c>
      <c r="C64" s="483" t="s">
        <v>1250</v>
      </c>
      <c r="D64" s="483">
        <v>6</v>
      </c>
      <c r="E64" s="499">
        <v>3719400</v>
      </c>
      <c r="F64" s="499">
        <v>22316400</v>
      </c>
      <c r="G64" s="500">
        <v>42614</v>
      </c>
    </row>
    <row r="65" spans="1:7" ht="18.75" customHeight="1" x14ac:dyDescent="0.25">
      <c r="A65" s="483">
        <v>61</v>
      </c>
      <c r="B65" s="498" t="s">
        <v>1276</v>
      </c>
      <c r="C65" s="483" t="s">
        <v>1250</v>
      </c>
      <c r="D65" s="483">
        <v>3</v>
      </c>
      <c r="E65" s="499">
        <v>3074940</v>
      </c>
      <c r="F65" s="499">
        <v>9224820</v>
      </c>
      <c r="G65" s="500">
        <v>42614</v>
      </c>
    </row>
    <row r="66" spans="1:7" ht="18.75" customHeight="1" x14ac:dyDescent="0.25">
      <c r="A66" s="483">
        <v>62</v>
      </c>
      <c r="B66" s="498" t="s">
        <v>1268</v>
      </c>
      <c r="C66" s="483" t="s">
        <v>1215</v>
      </c>
      <c r="D66" s="483">
        <v>150</v>
      </c>
      <c r="E66" s="499">
        <v>17200</v>
      </c>
      <c r="F66" s="499">
        <v>2580000</v>
      </c>
      <c r="G66" s="500">
        <v>42644</v>
      </c>
    </row>
    <row r="67" spans="1:7" ht="18.75" customHeight="1" x14ac:dyDescent="0.25">
      <c r="A67" s="483">
        <v>63</v>
      </c>
      <c r="B67" s="498" t="s">
        <v>1277</v>
      </c>
      <c r="C67" s="483" t="s">
        <v>1215</v>
      </c>
      <c r="D67" s="483">
        <v>260</v>
      </c>
      <c r="E67" s="499">
        <v>11000</v>
      </c>
      <c r="F67" s="499">
        <v>2860000</v>
      </c>
      <c r="G67" s="500">
        <v>42614</v>
      </c>
    </row>
    <row r="68" spans="1:7" ht="18.75" customHeight="1" x14ac:dyDescent="0.25">
      <c r="A68" s="483">
        <v>64</v>
      </c>
      <c r="B68" s="498" t="s">
        <v>1278</v>
      </c>
      <c r="C68" s="483" t="s">
        <v>1220</v>
      </c>
      <c r="D68" s="483">
        <v>1</v>
      </c>
      <c r="E68" s="499">
        <v>2343500</v>
      </c>
      <c r="F68" s="499">
        <v>2343500</v>
      </c>
      <c r="G68" s="500">
        <v>42461</v>
      </c>
    </row>
    <row r="69" spans="1:7" ht="18.75" customHeight="1" x14ac:dyDescent="0.25">
      <c r="A69" s="483">
        <v>65</v>
      </c>
      <c r="B69" s="498" t="s">
        <v>1278</v>
      </c>
      <c r="C69" s="483" t="s">
        <v>1220</v>
      </c>
      <c r="D69" s="483">
        <v>1</v>
      </c>
      <c r="E69" s="499">
        <v>4282200</v>
      </c>
      <c r="F69" s="499">
        <v>4282200</v>
      </c>
      <c r="G69" s="500">
        <v>42461</v>
      </c>
    </row>
    <row r="70" spans="1:7" ht="18.75" customHeight="1" x14ac:dyDescent="0.25">
      <c r="A70" s="483">
        <v>66</v>
      </c>
      <c r="B70" s="498" t="s">
        <v>1279</v>
      </c>
      <c r="C70" s="483" t="s">
        <v>1220</v>
      </c>
      <c r="D70" s="483">
        <v>4</v>
      </c>
      <c r="E70" s="499">
        <v>1464500</v>
      </c>
      <c r="F70" s="499">
        <v>5858000</v>
      </c>
      <c r="G70" s="500">
        <v>42644</v>
      </c>
    </row>
    <row r="71" spans="1:7" ht="18.75" customHeight="1" x14ac:dyDescent="0.25">
      <c r="A71" s="483">
        <v>67</v>
      </c>
      <c r="B71" s="498" t="s">
        <v>1280</v>
      </c>
      <c r="C71" s="483" t="s">
        <v>1220</v>
      </c>
      <c r="D71" s="483">
        <v>1</v>
      </c>
      <c r="E71" s="499">
        <v>564850</v>
      </c>
      <c r="F71" s="499">
        <v>564850</v>
      </c>
      <c r="G71" s="500">
        <v>42248</v>
      </c>
    </row>
    <row r="72" spans="1:7" ht="18.75" customHeight="1" x14ac:dyDescent="0.25">
      <c r="A72" s="483">
        <v>68</v>
      </c>
      <c r="B72" s="498" t="s">
        <v>1281</v>
      </c>
      <c r="C72" s="483" t="s">
        <v>1220</v>
      </c>
      <c r="D72" s="483">
        <v>2</v>
      </c>
      <c r="E72" s="499">
        <v>2189550</v>
      </c>
      <c r="F72" s="499">
        <v>4379100</v>
      </c>
      <c r="G72" s="500">
        <v>42370</v>
      </c>
    </row>
    <row r="73" spans="1:7" ht="18.75" customHeight="1" x14ac:dyDescent="0.25">
      <c r="A73" s="483">
        <v>69</v>
      </c>
      <c r="B73" s="498" t="s">
        <v>1272</v>
      </c>
      <c r="C73" s="483" t="s">
        <v>1220</v>
      </c>
      <c r="D73" s="483">
        <v>1</v>
      </c>
      <c r="E73" s="499">
        <v>1417300</v>
      </c>
      <c r="F73" s="499">
        <v>1417300</v>
      </c>
      <c r="G73" s="500">
        <v>42248</v>
      </c>
    </row>
    <row r="74" spans="1:7" ht="18.75" customHeight="1" x14ac:dyDescent="0.25">
      <c r="A74" s="487">
        <v>70</v>
      </c>
      <c r="B74" s="502" t="s">
        <v>1282</v>
      </c>
      <c r="C74" s="487" t="s">
        <v>1215</v>
      </c>
      <c r="D74" s="487">
        <v>70</v>
      </c>
      <c r="E74" s="503">
        <v>40800</v>
      </c>
      <c r="F74" s="503">
        <v>2856000</v>
      </c>
      <c r="G74" s="504">
        <v>42614</v>
      </c>
    </row>
    <row r="75" spans="1:7" ht="18.75" customHeight="1" x14ac:dyDescent="0.25">
      <c r="A75" s="648" t="s">
        <v>781</v>
      </c>
      <c r="B75" s="649"/>
      <c r="C75" s="649"/>
      <c r="D75" s="649"/>
      <c r="E75" s="650"/>
      <c r="F75" s="505">
        <f>SUM(F5:F74)</f>
        <v>1673142803</v>
      </c>
      <c r="G75" s="506"/>
    </row>
  </sheetData>
  <mergeCells count="2">
    <mergeCell ref="A2:G2"/>
    <mergeCell ref="A75:E75"/>
  </mergeCells>
  <pageMargins left="0.70866141732283472" right="0.70866141732283472" top="0.74803149606299213" bottom="0.74803149606299213" header="0.31496062992125984" footer="0.31496062992125984"/>
  <pageSetup paperSize="9" scale="68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6"/>
  <sheetViews>
    <sheetView view="pageBreakPreview" zoomScaleNormal="100" zoomScaleSheetLayoutView="100" workbookViewId="0">
      <selection activeCell="A16" sqref="A16:F16"/>
    </sheetView>
  </sheetViews>
  <sheetFormatPr defaultRowHeight="15" x14ac:dyDescent="0.25"/>
  <cols>
    <col min="1" max="1" width="4.42578125" style="264" customWidth="1"/>
    <col min="2" max="2" width="26.5703125" style="58" bestFit="1" customWidth="1"/>
    <col min="3" max="3" width="11.5703125" style="58" bestFit="1" customWidth="1"/>
    <col min="4" max="4" width="10.5703125" style="58" bestFit="1" customWidth="1"/>
    <col min="5" max="5" width="15.140625" style="58" bestFit="1" customWidth="1"/>
    <col min="6" max="6" width="20.140625" style="58" bestFit="1" customWidth="1"/>
    <col min="7" max="7" width="14.42578125" style="58" bestFit="1" customWidth="1"/>
    <col min="8" max="16384" width="9.140625" style="58"/>
  </cols>
  <sheetData>
    <row r="1" spans="1:7" x14ac:dyDescent="0.25">
      <c r="G1" s="70" t="s">
        <v>1398</v>
      </c>
    </row>
    <row r="2" spans="1:7" ht="19.5" x14ac:dyDescent="0.25">
      <c r="A2" s="604" t="s">
        <v>1283</v>
      </c>
      <c r="B2" s="604"/>
      <c r="C2" s="604"/>
      <c r="D2" s="604"/>
      <c r="E2" s="604"/>
      <c r="F2" s="604"/>
      <c r="G2" s="604"/>
    </row>
    <row r="3" spans="1:7" ht="23.25" customHeight="1" x14ac:dyDescent="0.25">
      <c r="A3" s="604" t="s">
        <v>1284</v>
      </c>
      <c r="B3" s="604"/>
      <c r="C3" s="604"/>
      <c r="D3" s="604"/>
      <c r="E3" s="604"/>
      <c r="F3" s="604"/>
      <c r="G3" s="604"/>
    </row>
    <row r="4" spans="1:7" ht="29.25" customHeight="1" x14ac:dyDescent="0.25">
      <c r="G4" s="507"/>
    </row>
    <row r="5" spans="1:7" s="100" customFormat="1" ht="30" x14ac:dyDescent="0.25">
      <c r="A5" s="474" t="s">
        <v>0</v>
      </c>
      <c r="B5" s="474" t="s">
        <v>1285</v>
      </c>
      <c r="C5" s="474" t="s">
        <v>1286</v>
      </c>
      <c r="D5" s="474" t="s">
        <v>778</v>
      </c>
      <c r="E5" s="508" t="s">
        <v>1287</v>
      </c>
      <c r="F5" s="474" t="s">
        <v>781</v>
      </c>
      <c r="G5" s="474" t="s">
        <v>1288</v>
      </c>
    </row>
    <row r="6" spans="1:7" ht="28.5" customHeight="1" x14ac:dyDescent="0.25">
      <c r="A6" s="479">
        <v>1</v>
      </c>
      <c r="B6" s="480" t="s">
        <v>1289</v>
      </c>
      <c r="C6" s="479" t="s">
        <v>1290</v>
      </c>
      <c r="D6" s="479">
        <v>2000</v>
      </c>
      <c r="E6" s="509">
        <v>20</v>
      </c>
      <c r="F6" s="481">
        <f>D6*E6</f>
        <v>40000</v>
      </c>
      <c r="G6" s="479" t="s">
        <v>1291</v>
      </c>
    </row>
    <row r="7" spans="1:7" ht="28.5" customHeight="1" x14ac:dyDescent="0.25">
      <c r="A7" s="483">
        <v>2</v>
      </c>
      <c r="B7" s="484" t="s">
        <v>1292</v>
      </c>
      <c r="C7" s="483" t="s">
        <v>1293</v>
      </c>
      <c r="D7" s="483">
        <v>20</v>
      </c>
      <c r="E7" s="510">
        <v>6530</v>
      </c>
      <c r="F7" s="511">
        <f>D7*E7</f>
        <v>130600</v>
      </c>
      <c r="G7" s="483" t="s">
        <v>1294</v>
      </c>
    </row>
    <row r="8" spans="1:7" ht="28.5" customHeight="1" x14ac:dyDescent="0.25">
      <c r="A8" s="483">
        <v>3</v>
      </c>
      <c r="B8" s="484" t="s">
        <v>1295</v>
      </c>
      <c r="C8" s="483" t="s">
        <v>1290</v>
      </c>
      <c r="D8" s="483">
        <v>1750</v>
      </c>
      <c r="E8" s="512">
        <v>280</v>
      </c>
      <c r="F8" s="511">
        <f t="shared" ref="F8:F15" si="0">D8*E8</f>
        <v>490000</v>
      </c>
      <c r="G8" s="483" t="s">
        <v>1291</v>
      </c>
    </row>
    <row r="9" spans="1:7" ht="28.5" customHeight="1" x14ac:dyDescent="0.25">
      <c r="A9" s="483">
        <v>4</v>
      </c>
      <c r="B9" s="484" t="s">
        <v>1296</v>
      </c>
      <c r="C9" s="483" t="s">
        <v>1297</v>
      </c>
      <c r="D9" s="483">
        <v>10</v>
      </c>
      <c r="E9" s="485">
        <v>7800</v>
      </c>
      <c r="F9" s="511">
        <f t="shared" si="0"/>
        <v>78000</v>
      </c>
      <c r="G9" s="483" t="s">
        <v>1294</v>
      </c>
    </row>
    <row r="10" spans="1:7" ht="28.5" customHeight="1" x14ac:dyDescent="0.25">
      <c r="A10" s="483">
        <v>5</v>
      </c>
      <c r="B10" s="484" t="s">
        <v>1298</v>
      </c>
      <c r="C10" s="483" t="s">
        <v>1290</v>
      </c>
      <c r="D10" s="483">
        <v>9000</v>
      </c>
      <c r="E10" s="512">
        <v>88.99</v>
      </c>
      <c r="F10" s="511">
        <f t="shared" si="0"/>
        <v>800910</v>
      </c>
      <c r="G10" s="483" t="s">
        <v>1291</v>
      </c>
    </row>
    <row r="11" spans="1:7" ht="28.5" customHeight="1" x14ac:dyDescent="0.25">
      <c r="A11" s="483">
        <v>6</v>
      </c>
      <c r="B11" s="484" t="s">
        <v>1299</v>
      </c>
      <c r="C11" s="483" t="s">
        <v>1290</v>
      </c>
      <c r="D11" s="483">
        <v>750</v>
      </c>
      <c r="E11" s="512">
        <v>168</v>
      </c>
      <c r="F11" s="511">
        <f t="shared" si="0"/>
        <v>126000</v>
      </c>
      <c r="G11" s="483" t="s">
        <v>1294</v>
      </c>
    </row>
    <row r="12" spans="1:7" ht="28.5" customHeight="1" x14ac:dyDescent="0.25">
      <c r="A12" s="483">
        <v>7</v>
      </c>
      <c r="B12" s="484" t="s">
        <v>1300</v>
      </c>
      <c r="C12" s="483" t="s">
        <v>1290</v>
      </c>
      <c r="D12" s="483">
        <v>1250</v>
      </c>
      <c r="E12" s="512">
        <v>3300</v>
      </c>
      <c r="F12" s="511">
        <f t="shared" si="0"/>
        <v>4125000</v>
      </c>
      <c r="G12" s="483" t="s">
        <v>1291</v>
      </c>
    </row>
    <row r="13" spans="1:7" ht="28.5" customHeight="1" x14ac:dyDescent="0.25">
      <c r="A13" s="483">
        <v>8</v>
      </c>
      <c r="B13" s="484" t="s">
        <v>1301</v>
      </c>
      <c r="C13" s="483" t="s">
        <v>1290</v>
      </c>
      <c r="D13" s="483">
        <v>750</v>
      </c>
      <c r="E13" s="512">
        <v>67.59</v>
      </c>
      <c r="F13" s="511">
        <f t="shared" si="0"/>
        <v>50692.5</v>
      </c>
      <c r="G13" s="483" t="s">
        <v>1294</v>
      </c>
    </row>
    <row r="14" spans="1:7" ht="28.5" customHeight="1" x14ac:dyDescent="0.25">
      <c r="A14" s="483">
        <v>9</v>
      </c>
      <c r="B14" s="484" t="s">
        <v>1302</v>
      </c>
      <c r="C14" s="483" t="s">
        <v>1297</v>
      </c>
      <c r="D14" s="483">
        <v>15</v>
      </c>
      <c r="E14" s="512">
        <v>3200</v>
      </c>
      <c r="F14" s="511">
        <f t="shared" si="0"/>
        <v>48000</v>
      </c>
      <c r="G14" s="483" t="s">
        <v>1294</v>
      </c>
    </row>
    <row r="15" spans="1:7" ht="28.5" customHeight="1" x14ac:dyDescent="0.25">
      <c r="A15" s="487">
        <v>10</v>
      </c>
      <c r="B15" s="488" t="s">
        <v>1303</v>
      </c>
      <c r="C15" s="487" t="s">
        <v>1290</v>
      </c>
      <c r="D15" s="487">
        <v>29900</v>
      </c>
      <c r="E15" s="513">
        <v>162</v>
      </c>
      <c r="F15" s="514">
        <f t="shared" si="0"/>
        <v>4843800</v>
      </c>
      <c r="G15" s="487" t="s">
        <v>1291</v>
      </c>
    </row>
    <row r="16" spans="1:7" ht="20.25" customHeight="1" x14ac:dyDescent="0.25">
      <c r="A16" s="648" t="s">
        <v>781</v>
      </c>
      <c r="B16" s="649"/>
      <c r="C16" s="649"/>
      <c r="D16" s="649"/>
      <c r="E16" s="650"/>
      <c r="F16" s="515">
        <f>SUM(F6:F15)</f>
        <v>10733002.5</v>
      </c>
      <c r="G16" s="492"/>
    </row>
  </sheetData>
  <mergeCells count="3">
    <mergeCell ref="A2:G2"/>
    <mergeCell ref="A3:G3"/>
    <mergeCell ref="A16:E16"/>
  </mergeCells>
  <pageMargins left="0.7" right="0.7" top="0.75" bottom="0.75" header="0.3" footer="0.3"/>
  <pageSetup paperSize="9" scale="85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2"/>
  <sheetViews>
    <sheetView view="pageBreakPreview" zoomScale="110" zoomScaleNormal="100" zoomScaleSheetLayoutView="110" workbookViewId="0">
      <selection activeCell="D7" sqref="D7"/>
    </sheetView>
  </sheetViews>
  <sheetFormatPr defaultRowHeight="15" x14ac:dyDescent="0.25"/>
  <cols>
    <col min="1" max="1" width="5.42578125" style="264" customWidth="1"/>
    <col min="2" max="2" width="35" style="58" customWidth="1"/>
    <col min="3" max="3" width="12.42578125" style="58" customWidth="1"/>
    <col min="4" max="4" width="15.5703125" style="58" customWidth="1"/>
    <col min="5" max="16384" width="9.140625" style="58"/>
  </cols>
  <sheetData>
    <row r="1" spans="1:4" x14ac:dyDescent="0.25">
      <c r="D1" s="70" t="s">
        <v>1399</v>
      </c>
    </row>
    <row r="2" spans="1:4" ht="18" x14ac:dyDescent="0.35">
      <c r="A2" s="652" t="s">
        <v>1304</v>
      </c>
      <c r="B2" s="652"/>
      <c r="C2" s="652"/>
      <c r="D2" s="652"/>
    </row>
    <row r="3" spans="1:4" ht="36.75" customHeight="1" x14ac:dyDescent="0.25">
      <c r="A3" s="653" t="s">
        <v>1305</v>
      </c>
      <c r="B3" s="653"/>
      <c r="C3" s="653"/>
      <c r="D3" s="653"/>
    </row>
    <row r="4" spans="1:4" x14ac:dyDescent="0.25">
      <c r="D4" s="70"/>
    </row>
    <row r="5" spans="1:4" s="100" customFormat="1" ht="28.5" customHeight="1" x14ac:dyDescent="0.25">
      <c r="A5" s="474" t="s">
        <v>0</v>
      </c>
      <c r="B5" s="474" t="s">
        <v>1285</v>
      </c>
      <c r="C5" s="474" t="s">
        <v>778</v>
      </c>
      <c r="D5" s="474" t="s">
        <v>1199</v>
      </c>
    </row>
    <row r="6" spans="1:4" s="100" customFormat="1" ht="18.75" customHeight="1" x14ac:dyDescent="0.25">
      <c r="A6" s="479">
        <v>1</v>
      </c>
      <c r="B6" s="480" t="s">
        <v>1306</v>
      </c>
      <c r="C6" s="479">
        <v>3</v>
      </c>
      <c r="D6" s="479" t="s">
        <v>1307</v>
      </c>
    </row>
    <row r="7" spans="1:4" s="100" customFormat="1" ht="18.75" customHeight="1" x14ac:dyDescent="0.25">
      <c r="A7" s="483">
        <v>2</v>
      </c>
      <c r="B7" s="484" t="s">
        <v>1306</v>
      </c>
      <c r="C7" s="483">
        <v>8</v>
      </c>
      <c r="D7" s="483" t="s">
        <v>1307</v>
      </c>
    </row>
    <row r="8" spans="1:4" s="100" customFormat="1" ht="18.75" customHeight="1" x14ac:dyDescent="0.25">
      <c r="A8" s="483">
        <v>3</v>
      </c>
      <c r="B8" s="484" t="s">
        <v>1308</v>
      </c>
      <c r="C8" s="483">
        <v>8</v>
      </c>
      <c r="D8" s="483" t="s">
        <v>1307</v>
      </c>
    </row>
    <row r="9" spans="1:4" s="100" customFormat="1" ht="18.75" customHeight="1" x14ac:dyDescent="0.25">
      <c r="A9" s="483">
        <v>4</v>
      </c>
      <c r="B9" s="484" t="s">
        <v>1309</v>
      </c>
      <c r="C9" s="483">
        <v>5</v>
      </c>
      <c r="D9" s="483" t="s">
        <v>1307</v>
      </c>
    </row>
    <row r="10" spans="1:4" s="100" customFormat="1" ht="18.75" customHeight="1" x14ac:dyDescent="0.25">
      <c r="A10" s="483">
        <v>5</v>
      </c>
      <c r="B10" s="484" t="s">
        <v>1310</v>
      </c>
      <c r="C10" s="483">
        <v>6</v>
      </c>
      <c r="D10" s="483" t="s">
        <v>1307</v>
      </c>
    </row>
    <row r="11" spans="1:4" s="100" customFormat="1" ht="18.75" customHeight="1" x14ac:dyDescent="0.25">
      <c r="A11" s="483">
        <v>6</v>
      </c>
      <c r="B11" s="484" t="s">
        <v>1311</v>
      </c>
      <c r="C11" s="483">
        <v>6</v>
      </c>
      <c r="D11" s="483" t="s">
        <v>1307</v>
      </c>
    </row>
    <row r="12" spans="1:4" s="100" customFormat="1" ht="18.75" customHeight="1" x14ac:dyDescent="0.25">
      <c r="A12" s="483">
        <v>7</v>
      </c>
      <c r="B12" s="484" t="s">
        <v>1312</v>
      </c>
      <c r="C12" s="483">
        <v>4</v>
      </c>
      <c r="D12" s="483" t="s">
        <v>1307</v>
      </c>
    </row>
    <row r="13" spans="1:4" s="100" customFormat="1" ht="18.75" customHeight="1" x14ac:dyDescent="0.25">
      <c r="A13" s="483">
        <v>8</v>
      </c>
      <c r="B13" s="484" t="s">
        <v>1313</v>
      </c>
      <c r="C13" s="483">
        <v>11</v>
      </c>
      <c r="D13" s="483" t="s">
        <v>1307</v>
      </c>
    </row>
    <row r="14" spans="1:4" s="100" customFormat="1" ht="18.75" customHeight="1" x14ac:dyDescent="0.25">
      <c r="A14" s="483">
        <v>9</v>
      </c>
      <c r="B14" s="484" t="s">
        <v>1314</v>
      </c>
      <c r="C14" s="483">
        <v>5</v>
      </c>
      <c r="D14" s="483" t="s">
        <v>1307</v>
      </c>
    </row>
    <row r="15" spans="1:4" s="100" customFormat="1" ht="18.75" customHeight="1" x14ac:dyDescent="0.25">
      <c r="A15" s="483">
        <v>10</v>
      </c>
      <c r="B15" s="484" t="s">
        <v>1315</v>
      </c>
      <c r="C15" s="483">
        <v>2</v>
      </c>
      <c r="D15" s="483" t="s">
        <v>1307</v>
      </c>
    </row>
    <row r="16" spans="1:4" s="100" customFormat="1" ht="18.75" customHeight="1" x14ac:dyDescent="0.25">
      <c r="A16" s="483">
        <v>11</v>
      </c>
      <c r="B16" s="484" t="s">
        <v>1316</v>
      </c>
      <c r="C16" s="483">
        <v>5</v>
      </c>
      <c r="D16" s="483" t="s">
        <v>1307</v>
      </c>
    </row>
    <row r="17" spans="1:4" s="100" customFormat="1" ht="18.75" customHeight="1" x14ac:dyDescent="0.25">
      <c r="A17" s="483">
        <v>12</v>
      </c>
      <c r="B17" s="484" t="s">
        <v>1317</v>
      </c>
      <c r="C17" s="483">
        <v>10</v>
      </c>
      <c r="D17" s="483" t="s">
        <v>1307</v>
      </c>
    </row>
    <row r="18" spans="1:4" s="100" customFormat="1" ht="18.75" customHeight="1" x14ac:dyDescent="0.25">
      <c r="A18" s="483">
        <v>13</v>
      </c>
      <c r="B18" s="484" t="s">
        <v>1318</v>
      </c>
      <c r="C18" s="483">
        <v>12</v>
      </c>
      <c r="D18" s="483" t="s">
        <v>1307</v>
      </c>
    </row>
    <row r="19" spans="1:4" s="100" customFormat="1" ht="18.75" customHeight="1" x14ac:dyDescent="0.25">
      <c r="A19" s="483">
        <v>14</v>
      </c>
      <c r="B19" s="484" t="s">
        <v>1319</v>
      </c>
      <c r="C19" s="483">
        <v>1</v>
      </c>
      <c r="D19" s="483" t="s">
        <v>1307</v>
      </c>
    </row>
    <row r="20" spans="1:4" s="100" customFormat="1" ht="18.75" customHeight="1" x14ac:dyDescent="0.25">
      <c r="A20" s="483">
        <v>15</v>
      </c>
      <c r="B20" s="484" t="s">
        <v>1320</v>
      </c>
      <c r="C20" s="483">
        <v>4</v>
      </c>
      <c r="D20" s="483" t="s">
        <v>1307</v>
      </c>
    </row>
    <row r="21" spans="1:4" s="100" customFormat="1" ht="18.75" customHeight="1" x14ac:dyDescent="0.25">
      <c r="A21" s="483">
        <v>16</v>
      </c>
      <c r="B21" s="484" t="s">
        <v>1321</v>
      </c>
      <c r="C21" s="483">
        <v>4</v>
      </c>
      <c r="D21" s="483" t="s">
        <v>1307</v>
      </c>
    </row>
    <row r="22" spans="1:4" s="100" customFormat="1" ht="18.75" customHeight="1" x14ac:dyDescent="0.25">
      <c r="A22" s="487">
        <v>17</v>
      </c>
      <c r="B22" s="488" t="s">
        <v>1322</v>
      </c>
      <c r="C22" s="487">
        <v>5</v>
      </c>
      <c r="D22" s="487" t="s">
        <v>1307</v>
      </c>
    </row>
  </sheetData>
  <mergeCells count="2">
    <mergeCell ref="A2:D2"/>
    <mergeCell ref="A3:D3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64"/>
  <sheetViews>
    <sheetView view="pageBreakPreview" zoomScale="85" zoomScaleNormal="150" zoomScaleSheetLayoutView="85" zoomScalePageLayoutView="150" workbookViewId="0">
      <pane xSplit="2" ySplit="8" topLeftCell="F45" activePane="bottomRight" state="frozen"/>
      <selection activeCell="A2" sqref="A2:G2"/>
      <selection pane="topRight" activeCell="A2" sqref="A2:G2"/>
      <selection pane="bottomLeft" activeCell="A2" sqref="A2:G2"/>
      <selection pane="bottomRight" activeCell="Q48" sqref="Q48"/>
    </sheetView>
  </sheetViews>
  <sheetFormatPr defaultColWidth="8.85546875" defaultRowHeight="12.75" x14ac:dyDescent="0.25"/>
  <cols>
    <col min="1" max="1" width="4.7109375" style="126" customWidth="1"/>
    <col min="2" max="2" width="48.140625" style="126" customWidth="1"/>
    <col min="3" max="3" width="23.5703125" style="126" bestFit="1" customWidth="1"/>
    <col min="4" max="4" width="22.140625" style="126" bestFit="1" customWidth="1"/>
    <col min="5" max="5" width="18.5703125" style="126" bestFit="1" customWidth="1"/>
    <col min="6" max="6" width="23.5703125" style="126" bestFit="1" customWidth="1"/>
    <col min="7" max="7" width="20" style="126" bestFit="1" customWidth="1"/>
    <col min="8" max="8" width="23.5703125" style="126" bestFit="1" customWidth="1"/>
    <col min="9" max="10" width="24.85546875" style="126" bestFit="1" customWidth="1"/>
    <col min="11" max="11" width="22.140625" style="126" bestFit="1" customWidth="1"/>
    <col min="12" max="12" width="23.5703125" style="126" bestFit="1" customWidth="1"/>
    <col min="13" max="13" width="22.140625" style="126" bestFit="1" customWidth="1"/>
    <col min="14" max="15" width="20" style="126" bestFit="1" customWidth="1"/>
    <col min="16" max="16" width="26.85546875" style="126" bestFit="1" customWidth="1"/>
    <col min="17" max="17" width="8.85546875" style="126"/>
    <col min="18" max="18" width="19.7109375" style="126" bestFit="1" customWidth="1"/>
    <col min="19" max="19" width="13.28515625" style="126" customWidth="1"/>
    <col min="20" max="20" width="8.85546875" style="126"/>
    <col min="21" max="21" width="13.7109375" style="126" bestFit="1" customWidth="1"/>
    <col min="22" max="22" width="15.7109375" style="126" bestFit="1" customWidth="1"/>
    <col min="23" max="23" width="18" style="126" bestFit="1" customWidth="1"/>
    <col min="24" max="24" width="11.28515625" style="126" bestFit="1" customWidth="1"/>
    <col min="25" max="26" width="12.42578125" style="126" bestFit="1" customWidth="1"/>
    <col min="27" max="27" width="9.140625" style="126" bestFit="1" customWidth="1"/>
    <col min="28" max="253" width="8.85546875" style="126"/>
    <col min="254" max="254" width="4.7109375" style="126" customWidth="1"/>
    <col min="255" max="255" width="50.7109375" style="126" customWidth="1"/>
    <col min="256" max="256" width="20.140625" style="126" bestFit="1" customWidth="1"/>
    <col min="257" max="257" width="18.85546875" style="126" bestFit="1" customWidth="1"/>
    <col min="258" max="258" width="17.140625" style="126" bestFit="1" customWidth="1"/>
    <col min="259" max="259" width="17.28515625" style="126" bestFit="1" customWidth="1"/>
    <col min="260" max="260" width="16" style="126" bestFit="1" customWidth="1"/>
    <col min="261" max="261" width="20.140625" style="126" bestFit="1" customWidth="1"/>
    <col min="262" max="262" width="17.85546875" style="126" customWidth="1"/>
    <col min="263" max="263" width="17.140625" style="126" bestFit="1" customWidth="1"/>
    <col min="264" max="264" width="18.140625" style="126" customWidth="1"/>
    <col min="265" max="266" width="21.28515625" style="126" bestFit="1" customWidth="1"/>
    <col min="267" max="267" width="18.85546875" style="126" bestFit="1" customWidth="1"/>
    <col min="268" max="268" width="18.5703125" style="126" customWidth="1"/>
    <col min="269" max="270" width="18.85546875" style="126" bestFit="1" customWidth="1"/>
    <col min="271" max="271" width="17.140625" style="126" bestFit="1" customWidth="1"/>
    <col min="272" max="272" width="23.140625" style="126" customWidth="1"/>
    <col min="273" max="273" width="8.85546875" style="126"/>
    <col min="274" max="274" width="19.7109375" style="126" bestFit="1" customWidth="1"/>
    <col min="275" max="275" width="13.28515625" style="126" customWidth="1"/>
    <col min="276" max="276" width="8.85546875" style="126"/>
    <col min="277" max="277" width="13.7109375" style="126" bestFit="1" customWidth="1"/>
    <col min="278" max="278" width="15.7109375" style="126" bestFit="1" customWidth="1"/>
    <col min="279" max="279" width="18" style="126" bestFit="1" customWidth="1"/>
    <col min="280" max="280" width="11.28515625" style="126" bestFit="1" customWidth="1"/>
    <col min="281" max="282" width="12.42578125" style="126" bestFit="1" customWidth="1"/>
    <col min="283" max="283" width="9.140625" style="126" bestFit="1" customWidth="1"/>
    <col min="284" max="509" width="8.85546875" style="126"/>
    <col min="510" max="510" width="4.7109375" style="126" customWidth="1"/>
    <col min="511" max="511" width="50.7109375" style="126" customWidth="1"/>
    <col min="512" max="512" width="20.140625" style="126" bestFit="1" customWidth="1"/>
    <col min="513" max="513" width="18.85546875" style="126" bestFit="1" customWidth="1"/>
    <col min="514" max="514" width="17.140625" style="126" bestFit="1" customWidth="1"/>
    <col min="515" max="515" width="17.28515625" style="126" bestFit="1" customWidth="1"/>
    <col min="516" max="516" width="16" style="126" bestFit="1" customWidth="1"/>
    <col min="517" max="517" width="20.140625" style="126" bestFit="1" customWidth="1"/>
    <col min="518" max="518" width="17.85546875" style="126" customWidth="1"/>
    <col min="519" max="519" width="17.140625" style="126" bestFit="1" customWidth="1"/>
    <col min="520" max="520" width="18.140625" style="126" customWidth="1"/>
    <col min="521" max="522" width="21.28515625" style="126" bestFit="1" customWidth="1"/>
    <col min="523" max="523" width="18.85546875" style="126" bestFit="1" customWidth="1"/>
    <col min="524" max="524" width="18.5703125" style="126" customWidth="1"/>
    <col min="525" max="526" width="18.85546875" style="126" bestFit="1" customWidth="1"/>
    <col min="527" max="527" width="17.140625" style="126" bestFit="1" customWidth="1"/>
    <col min="528" max="528" width="23.140625" style="126" customWidth="1"/>
    <col min="529" max="529" width="8.85546875" style="126"/>
    <col min="530" max="530" width="19.7109375" style="126" bestFit="1" customWidth="1"/>
    <col min="531" max="531" width="13.28515625" style="126" customWidth="1"/>
    <col min="532" max="532" width="8.85546875" style="126"/>
    <col min="533" max="533" width="13.7109375" style="126" bestFit="1" customWidth="1"/>
    <col min="534" max="534" width="15.7109375" style="126" bestFit="1" customWidth="1"/>
    <col min="535" max="535" width="18" style="126" bestFit="1" customWidth="1"/>
    <col min="536" max="536" width="11.28515625" style="126" bestFit="1" customWidth="1"/>
    <col min="537" max="538" width="12.42578125" style="126" bestFit="1" customWidth="1"/>
    <col min="539" max="539" width="9.140625" style="126" bestFit="1" customWidth="1"/>
    <col min="540" max="765" width="8.85546875" style="126"/>
    <col min="766" max="766" width="4.7109375" style="126" customWidth="1"/>
    <col min="767" max="767" width="50.7109375" style="126" customWidth="1"/>
    <col min="768" max="768" width="20.140625" style="126" bestFit="1" customWidth="1"/>
    <col min="769" max="769" width="18.85546875" style="126" bestFit="1" customWidth="1"/>
    <col min="770" max="770" width="17.140625" style="126" bestFit="1" customWidth="1"/>
    <col min="771" max="771" width="17.28515625" style="126" bestFit="1" customWidth="1"/>
    <col min="772" max="772" width="16" style="126" bestFit="1" customWidth="1"/>
    <col min="773" max="773" width="20.140625" style="126" bestFit="1" customWidth="1"/>
    <col min="774" max="774" width="17.85546875" style="126" customWidth="1"/>
    <col min="775" max="775" width="17.140625" style="126" bestFit="1" customWidth="1"/>
    <col min="776" max="776" width="18.140625" style="126" customWidth="1"/>
    <col min="777" max="778" width="21.28515625" style="126" bestFit="1" customWidth="1"/>
    <col min="779" max="779" width="18.85546875" style="126" bestFit="1" customWidth="1"/>
    <col min="780" max="780" width="18.5703125" style="126" customWidth="1"/>
    <col min="781" max="782" width="18.85546875" style="126" bestFit="1" customWidth="1"/>
    <col min="783" max="783" width="17.140625" style="126" bestFit="1" customWidth="1"/>
    <col min="784" max="784" width="23.140625" style="126" customWidth="1"/>
    <col min="785" max="785" width="8.85546875" style="126"/>
    <col min="786" max="786" width="19.7109375" style="126" bestFit="1" customWidth="1"/>
    <col min="787" max="787" width="13.28515625" style="126" customWidth="1"/>
    <col min="788" max="788" width="8.85546875" style="126"/>
    <col min="789" max="789" width="13.7109375" style="126" bestFit="1" customWidth="1"/>
    <col min="790" max="790" width="15.7109375" style="126" bestFit="1" customWidth="1"/>
    <col min="791" max="791" width="18" style="126" bestFit="1" customWidth="1"/>
    <col min="792" max="792" width="11.28515625" style="126" bestFit="1" customWidth="1"/>
    <col min="793" max="794" width="12.42578125" style="126" bestFit="1" customWidth="1"/>
    <col min="795" max="795" width="9.140625" style="126" bestFit="1" customWidth="1"/>
    <col min="796" max="1021" width="8.85546875" style="126"/>
    <col min="1022" max="1022" width="4.7109375" style="126" customWidth="1"/>
    <col min="1023" max="1023" width="50.7109375" style="126" customWidth="1"/>
    <col min="1024" max="1024" width="20.140625" style="126" bestFit="1" customWidth="1"/>
    <col min="1025" max="1025" width="18.85546875" style="126" bestFit="1" customWidth="1"/>
    <col min="1026" max="1026" width="17.140625" style="126" bestFit="1" customWidth="1"/>
    <col min="1027" max="1027" width="17.28515625" style="126" bestFit="1" customWidth="1"/>
    <col min="1028" max="1028" width="16" style="126" bestFit="1" customWidth="1"/>
    <col min="1029" max="1029" width="20.140625" style="126" bestFit="1" customWidth="1"/>
    <col min="1030" max="1030" width="17.85546875" style="126" customWidth="1"/>
    <col min="1031" max="1031" width="17.140625" style="126" bestFit="1" customWidth="1"/>
    <col min="1032" max="1032" width="18.140625" style="126" customWidth="1"/>
    <col min="1033" max="1034" width="21.28515625" style="126" bestFit="1" customWidth="1"/>
    <col min="1035" max="1035" width="18.85546875" style="126" bestFit="1" customWidth="1"/>
    <col min="1036" max="1036" width="18.5703125" style="126" customWidth="1"/>
    <col min="1037" max="1038" width="18.85546875" style="126" bestFit="1" customWidth="1"/>
    <col min="1039" max="1039" width="17.140625" style="126" bestFit="1" customWidth="1"/>
    <col min="1040" max="1040" width="23.140625" style="126" customWidth="1"/>
    <col min="1041" max="1041" width="8.85546875" style="126"/>
    <col min="1042" max="1042" width="19.7109375" style="126" bestFit="1" customWidth="1"/>
    <col min="1043" max="1043" width="13.28515625" style="126" customWidth="1"/>
    <col min="1044" max="1044" width="8.85546875" style="126"/>
    <col min="1045" max="1045" width="13.7109375" style="126" bestFit="1" customWidth="1"/>
    <col min="1046" max="1046" width="15.7109375" style="126" bestFit="1" customWidth="1"/>
    <col min="1047" max="1047" width="18" style="126" bestFit="1" customWidth="1"/>
    <col min="1048" max="1048" width="11.28515625" style="126" bestFit="1" customWidth="1"/>
    <col min="1049" max="1050" width="12.42578125" style="126" bestFit="1" customWidth="1"/>
    <col min="1051" max="1051" width="9.140625" style="126" bestFit="1" customWidth="1"/>
    <col min="1052" max="1277" width="8.85546875" style="126"/>
    <col min="1278" max="1278" width="4.7109375" style="126" customWidth="1"/>
    <col min="1279" max="1279" width="50.7109375" style="126" customWidth="1"/>
    <col min="1280" max="1280" width="20.140625" style="126" bestFit="1" customWidth="1"/>
    <col min="1281" max="1281" width="18.85546875" style="126" bestFit="1" customWidth="1"/>
    <col min="1282" max="1282" width="17.140625" style="126" bestFit="1" customWidth="1"/>
    <col min="1283" max="1283" width="17.28515625" style="126" bestFit="1" customWidth="1"/>
    <col min="1284" max="1284" width="16" style="126" bestFit="1" customWidth="1"/>
    <col min="1285" max="1285" width="20.140625" style="126" bestFit="1" customWidth="1"/>
    <col min="1286" max="1286" width="17.85546875" style="126" customWidth="1"/>
    <col min="1287" max="1287" width="17.140625" style="126" bestFit="1" customWidth="1"/>
    <col min="1288" max="1288" width="18.140625" style="126" customWidth="1"/>
    <col min="1289" max="1290" width="21.28515625" style="126" bestFit="1" customWidth="1"/>
    <col min="1291" max="1291" width="18.85546875" style="126" bestFit="1" customWidth="1"/>
    <col min="1292" max="1292" width="18.5703125" style="126" customWidth="1"/>
    <col min="1293" max="1294" width="18.85546875" style="126" bestFit="1" customWidth="1"/>
    <col min="1295" max="1295" width="17.140625" style="126" bestFit="1" customWidth="1"/>
    <col min="1296" max="1296" width="23.140625" style="126" customWidth="1"/>
    <col min="1297" max="1297" width="8.85546875" style="126"/>
    <col min="1298" max="1298" width="19.7109375" style="126" bestFit="1" customWidth="1"/>
    <col min="1299" max="1299" width="13.28515625" style="126" customWidth="1"/>
    <col min="1300" max="1300" width="8.85546875" style="126"/>
    <col min="1301" max="1301" width="13.7109375" style="126" bestFit="1" customWidth="1"/>
    <col min="1302" max="1302" width="15.7109375" style="126" bestFit="1" customWidth="1"/>
    <col min="1303" max="1303" width="18" style="126" bestFit="1" customWidth="1"/>
    <col min="1304" max="1304" width="11.28515625" style="126" bestFit="1" customWidth="1"/>
    <col min="1305" max="1306" width="12.42578125" style="126" bestFit="1" customWidth="1"/>
    <col min="1307" max="1307" width="9.140625" style="126" bestFit="1" customWidth="1"/>
    <col min="1308" max="1533" width="8.85546875" style="126"/>
    <col min="1534" max="1534" width="4.7109375" style="126" customWidth="1"/>
    <col min="1535" max="1535" width="50.7109375" style="126" customWidth="1"/>
    <col min="1536" max="1536" width="20.140625" style="126" bestFit="1" customWidth="1"/>
    <col min="1537" max="1537" width="18.85546875" style="126" bestFit="1" customWidth="1"/>
    <col min="1538" max="1538" width="17.140625" style="126" bestFit="1" customWidth="1"/>
    <col min="1539" max="1539" width="17.28515625" style="126" bestFit="1" customWidth="1"/>
    <col min="1540" max="1540" width="16" style="126" bestFit="1" customWidth="1"/>
    <col min="1541" max="1541" width="20.140625" style="126" bestFit="1" customWidth="1"/>
    <col min="1542" max="1542" width="17.85546875" style="126" customWidth="1"/>
    <col min="1543" max="1543" width="17.140625" style="126" bestFit="1" customWidth="1"/>
    <col min="1544" max="1544" width="18.140625" style="126" customWidth="1"/>
    <col min="1545" max="1546" width="21.28515625" style="126" bestFit="1" customWidth="1"/>
    <col min="1547" max="1547" width="18.85546875" style="126" bestFit="1" customWidth="1"/>
    <col min="1548" max="1548" width="18.5703125" style="126" customWidth="1"/>
    <col min="1549" max="1550" width="18.85546875" style="126" bestFit="1" customWidth="1"/>
    <col min="1551" max="1551" width="17.140625" style="126" bestFit="1" customWidth="1"/>
    <col min="1552" max="1552" width="23.140625" style="126" customWidth="1"/>
    <col min="1553" max="1553" width="8.85546875" style="126"/>
    <col min="1554" max="1554" width="19.7109375" style="126" bestFit="1" customWidth="1"/>
    <col min="1555" max="1555" width="13.28515625" style="126" customWidth="1"/>
    <col min="1556" max="1556" width="8.85546875" style="126"/>
    <col min="1557" max="1557" width="13.7109375" style="126" bestFit="1" customWidth="1"/>
    <col min="1558" max="1558" width="15.7109375" style="126" bestFit="1" customWidth="1"/>
    <col min="1559" max="1559" width="18" style="126" bestFit="1" customWidth="1"/>
    <col min="1560" max="1560" width="11.28515625" style="126" bestFit="1" customWidth="1"/>
    <col min="1561" max="1562" width="12.42578125" style="126" bestFit="1" customWidth="1"/>
    <col min="1563" max="1563" width="9.140625" style="126" bestFit="1" customWidth="1"/>
    <col min="1564" max="1789" width="8.85546875" style="126"/>
    <col min="1790" max="1790" width="4.7109375" style="126" customWidth="1"/>
    <col min="1791" max="1791" width="50.7109375" style="126" customWidth="1"/>
    <col min="1792" max="1792" width="20.140625" style="126" bestFit="1" customWidth="1"/>
    <col min="1793" max="1793" width="18.85546875" style="126" bestFit="1" customWidth="1"/>
    <col min="1794" max="1794" width="17.140625" style="126" bestFit="1" customWidth="1"/>
    <col min="1795" max="1795" width="17.28515625" style="126" bestFit="1" customWidth="1"/>
    <col min="1796" max="1796" width="16" style="126" bestFit="1" customWidth="1"/>
    <col min="1797" max="1797" width="20.140625" style="126" bestFit="1" customWidth="1"/>
    <col min="1798" max="1798" width="17.85546875" style="126" customWidth="1"/>
    <col min="1799" max="1799" width="17.140625" style="126" bestFit="1" customWidth="1"/>
    <col min="1800" max="1800" width="18.140625" style="126" customWidth="1"/>
    <col min="1801" max="1802" width="21.28515625" style="126" bestFit="1" customWidth="1"/>
    <col min="1803" max="1803" width="18.85546875" style="126" bestFit="1" customWidth="1"/>
    <col min="1804" max="1804" width="18.5703125" style="126" customWidth="1"/>
    <col min="1805" max="1806" width="18.85546875" style="126" bestFit="1" customWidth="1"/>
    <col min="1807" max="1807" width="17.140625" style="126" bestFit="1" customWidth="1"/>
    <col min="1808" max="1808" width="23.140625" style="126" customWidth="1"/>
    <col min="1809" max="1809" width="8.85546875" style="126"/>
    <col min="1810" max="1810" width="19.7109375" style="126" bestFit="1" customWidth="1"/>
    <col min="1811" max="1811" width="13.28515625" style="126" customWidth="1"/>
    <col min="1812" max="1812" width="8.85546875" style="126"/>
    <col min="1813" max="1813" width="13.7109375" style="126" bestFit="1" customWidth="1"/>
    <col min="1814" max="1814" width="15.7109375" style="126" bestFit="1" customWidth="1"/>
    <col min="1815" max="1815" width="18" style="126" bestFit="1" customWidth="1"/>
    <col min="1816" max="1816" width="11.28515625" style="126" bestFit="1" customWidth="1"/>
    <col min="1817" max="1818" width="12.42578125" style="126" bestFit="1" customWidth="1"/>
    <col min="1819" max="1819" width="9.140625" style="126" bestFit="1" customWidth="1"/>
    <col min="1820" max="2045" width="8.85546875" style="126"/>
    <col min="2046" max="2046" width="4.7109375" style="126" customWidth="1"/>
    <col min="2047" max="2047" width="50.7109375" style="126" customWidth="1"/>
    <col min="2048" max="2048" width="20.140625" style="126" bestFit="1" customWidth="1"/>
    <col min="2049" max="2049" width="18.85546875" style="126" bestFit="1" customWidth="1"/>
    <col min="2050" max="2050" width="17.140625" style="126" bestFit="1" customWidth="1"/>
    <col min="2051" max="2051" width="17.28515625" style="126" bestFit="1" customWidth="1"/>
    <col min="2052" max="2052" width="16" style="126" bestFit="1" customWidth="1"/>
    <col min="2053" max="2053" width="20.140625" style="126" bestFit="1" customWidth="1"/>
    <col min="2054" max="2054" width="17.85546875" style="126" customWidth="1"/>
    <col min="2055" max="2055" width="17.140625" style="126" bestFit="1" customWidth="1"/>
    <col min="2056" max="2056" width="18.140625" style="126" customWidth="1"/>
    <col min="2057" max="2058" width="21.28515625" style="126" bestFit="1" customWidth="1"/>
    <col min="2059" max="2059" width="18.85546875" style="126" bestFit="1" customWidth="1"/>
    <col min="2060" max="2060" width="18.5703125" style="126" customWidth="1"/>
    <col min="2061" max="2062" width="18.85546875" style="126" bestFit="1" customWidth="1"/>
    <col min="2063" max="2063" width="17.140625" style="126" bestFit="1" customWidth="1"/>
    <col min="2064" max="2064" width="23.140625" style="126" customWidth="1"/>
    <col min="2065" max="2065" width="8.85546875" style="126"/>
    <col min="2066" max="2066" width="19.7109375" style="126" bestFit="1" customWidth="1"/>
    <col min="2067" max="2067" width="13.28515625" style="126" customWidth="1"/>
    <col min="2068" max="2068" width="8.85546875" style="126"/>
    <col min="2069" max="2069" width="13.7109375" style="126" bestFit="1" customWidth="1"/>
    <col min="2070" max="2070" width="15.7109375" style="126" bestFit="1" customWidth="1"/>
    <col min="2071" max="2071" width="18" style="126" bestFit="1" customWidth="1"/>
    <col min="2072" max="2072" width="11.28515625" style="126" bestFit="1" customWidth="1"/>
    <col min="2073" max="2074" width="12.42578125" style="126" bestFit="1" customWidth="1"/>
    <col min="2075" max="2075" width="9.140625" style="126" bestFit="1" customWidth="1"/>
    <col min="2076" max="2301" width="8.85546875" style="126"/>
    <col min="2302" max="2302" width="4.7109375" style="126" customWidth="1"/>
    <col min="2303" max="2303" width="50.7109375" style="126" customWidth="1"/>
    <col min="2304" max="2304" width="20.140625" style="126" bestFit="1" customWidth="1"/>
    <col min="2305" max="2305" width="18.85546875" style="126" bestFit="1" customWidth="1"/>
    <col min="2306" max="2306" width="17.140625" style="126" bestFit="1" customWidth="1"/>
    <col min="2307" max="2307" width="17.28515625" style="126" bestFit="1" customWidth="1"/>
    <col min="2308" max="2308" width="16" style="126" bestFit="1" customWidth="1"/>
    <col min="2309" max="2309" width="20.140625" style="126" bestFit="1" customWidth="1"/>
    <col min="2310" max="2310" width="17.85546875" style="126" customWidth="1"/>
    <col min="2311" max="2311" width="17.140625" style="126" bestFit="1" customWidth="1"/>
    <col min="2312" max="2312" width="18.140625" style="126" customWidth="1"/>
    <col min="2313" max="2314" width="21.28515625" style="126" bestFit="1" customWidth="1"/>
    <col min="2315" max="2315" width="18.85546875" style="126" bestFit="1" customWidth="1"/>
    <col min="2316" max="2316" width="18.5703125" style="126" customWidth="1"/>
    <col min="2317" max="2318" width="18.85546875" style="126" bestFit="1" customWidth="1"/>
    <col min="2319" max="2319" width="17.140625" style="126" bestFit="1" customWidth="1"/>
    <col min="2320" max="2320" width="23.140625" style="126" customWidth="1"/>
    <col min="2321" max="2321" width="8.85546875" style="126"/>
    <col min="2322" max="2322" width="19.7109375" style="126" bestFit="1" customWidth="1"/>
    <col min="2323" max="2323" width="13.28515625" style="126" customWidth="1"/>
    <col min="2324" max="2324" width="8.85546875" style="126"/>
    <col min="2325" max="2325" width="13.7109375" style="126" bestFit="1" customWidth="1"/>
    <col min="2326" max="2326" width="15.7109375" style="126" bestFit="1" customWidth="1"/>
    <col min="2327" max="2327" width="18" style="126" bestFit="1" customWidth="1"/>
    <col min="2328" max="2328" width="11.28515625" style="126" bestFit="1" customWidth="1"/>
    <col min="2329" max="2330" width="12.42578125" style="126" bestFit="1" customWidth="1"/>
    <col min="2331" max="2331" width="9.140625" style="126" bestFit="1" customWidth="1"/>
    <col min="2332" max="2557" width="8.85546875" style="126"/>
    <col min="2558" max="2558" width="4.7109375" style="126" customWidth="1"/>
    <col min="2559" max="2559" width="50.7109375" style="126" customWidth="1"/>
    <col min="2560" max="2560" width="20.140625" style="126" bestFit="1" customWidth="1"/>
    <col min="2561" max="2561" width="18.85546875" style="126" bestFit="1" customWidth="1"/>
    <col min="2562" max="2562" width="17.140625" style="126" bestFit="1" customWidth="1"/>
    <col min="2563" max="2563" width="17.28515625" style="126" bestFit="1" customWidth="1"/>
    <col min="2564" max="2564" width="16" style="126" bestFit="1" customWidth="1"/>
    <col min="2565" max="2565" width="20.140625" style="126" bestFit="1" customWidth="1"/>
    <col min="2566" max="2566" width="17.85546875" style="126" customWidth="1"/>
    <col min="2567" max="2567" width="17.140625" style="126" bestFit="1" customWidth="1"/>
    <col min="2568" max="2568" width="18.140625" style="126" customWidth="1"/>
    <col min="2569" max="2570" width="21.28515625" style="126" bestFit="1" customWidth="1"/>
    <col min="2571" max="2571" width="18.85546875" style="126" bestFit="1" customWidth="1"/>
    <col min="2572" max="2572" width="18.5703125" style="126" customWidth="1"/>
    <col min="2573" max="2574" width="18.85546875" style="126" bestFit="1" customWidth="1"/>
    <col min="2575" max="2575" width="17.140625" style="126" bestFit="1" customWidth="1"/>
    <col min="2576" max="2576" width="23.140625" style="126" customWidth="1"/>
    <col min="2577" max="2577" width="8.85546875" style="126"/>
    <col min="2578" max="2578" width="19.7109375" style="126" bestFit="1" customWidth="1"/>
    <col min="2579" max="2579" width="13.28515625" style="126" customWidth="1"/>
    <col min="2580" max="2580" width="8.85546875" style="126"/>
    <col min="2581" max="2581" width="13.7109375" style="126" bestFit="1" customWidth="1"/>
    <col min="2582" max="2582" width="15.7109375" style="126" bestFit="1" customWidth="1"/>
    <col min="2583" max="2583" width="18" style="126" bestFit="1" customWidth="1"/>
    <col min="2584" max="2584" width="11.28515625" style="126" bestFit="1" customWidth="1"/>
    <col min="2585" max="2586" width="12.42578125" style="126" bestFit="1" customWidth="1"/>
    <col min="2587" max="2587" width="9.140625" style="126" bestFit="1" customWidth="1"/>
    <col min="2588" max="2813" width="8.85546875" style="126"/>
    <col min="2814" max="2814" width="4.7109375" style="126" customWidth="1"/>
    <col min="2815" max="2815" width="50.7109375" style="126" customWidth="1"/>
    <col min="2816" max="2816" width="20.140625" style="126" bestFit="1" customWidth="1"/>
    <col min="2817" max="2817" width="18.85546875" style="126" bestFit="1" customWidth="1"/>
    <col min="2818" max="2818" width="17.140625" style="126" bestFit="1" customWidth="1"/>
    <col min="2819" max="2819" width="17.28515625" style="126" bestFit="1" customWidth="1"/>
    <col min="2820" max="2820" width="16" style="126" bestFit="1" customWidth="1"/>
    <col min="2821" max="2821" width="20.140625" style="126" bestFit="1" customWidth="1"/>
    <col min="2822" max="2822" width="17.85546875" style="126" customWidth="1"/>
    <col min="2823" max="2823" width="17.140625" style="126" bestFit="1" customWidth="1"/>
    <col min="2824" max="2824" width="18.140625" style="126" customWidth="1"/>
    <col min="2825" max="2826" width="21.28515625" style="126" bestFit="1" customWidth="1"/>
    <col min="2827" max="2827" width="18.85546875" style="126" bestFit="1" customWidth="1"/>
    <col min="2828" max="2828" width="18.5703125" style="126" customWidth="1"/>
    <col min="2829" max="2830" width="18.85546875" style="126" bestFit="1" customWidth="1"/>
    <col min="2831" max="2831" width="17.140625" style="126" bestFit="1" customWidth="1"/>
    <col min="2832" max="2832" width="23.140625" style="126" customWidth="1"/>
    <col min="2833" max="2833" width="8.85546875" style="126"/>
    <col min="2834" max="2834" width="19.7109375" style="126" bestFit="1" customWidth="1"/>
    <col min="2835" max="2835" width="13.28515625" style="126" customWidth="1"/>
    <col min="2836" max="2836" width="8.85546875" style="126"/>
    <col min="2837" max="2837" width="13.7109375" style="126" bestFit="1" customWidth="1"/>
    <col min="2838" max="2838" width="15.7109375" style="126" bestFit="1" customWidth="1"/>
    <col min="2839" max="2839" width="18" style="126" bestFit="1" customWidth="1"/>
    <col min="2840" max="2840" width="11.28515625" style="126" bestFit="1" customWidth="1"/>
    <col min="2841" max="2842" width="12.42578125" style="126" bestFit="1" customWidth="1"/>
    <col min="2843" max="2843" width="9.140625" style="126" bestFit="1" customWidth="1"/>
    <col min="2844" max="3069" width="8.85546875" style="126"/>
    <col min="3070" max="3070" width="4.7109375" style="126" customWidth="1"/>
    <col min="3071" max="3071" width="50.7109375" style="126" customWidth="1"/>
    <col min="3072" max="3072" width="20.140625" style="126" bestFit="1" customWidth="1"/>
    <col min="3073" max="3073" width="18.85546875" style="126" bestFit="1" customWidth="1"/>
    <col min="3074" max="3074" width="17.140625" style="126" bestFit="1" customWidth="1"/>
    <col min="3075" max="3075" width="17.28515625" style="126" bestFit="1" customWidth="1"/>
    <col min="3076" max="3076" width="16" style="126" bestFit="1" customWidth="1"/>
    <col min="3077" max="3077" width="20.140625" style="126" bestFit="1" customWidth="1"/>
    <col min="3078" max="3078" width="17.85546875" style="126" customWidth="1"/>
    <col min="3079" max="3079" width="17.140625" style="126" bestFit="1" customWidth="1"/>
    <col min="3080" max="3080" width="18.140625" style="126" customWidth="1"/>
    <col min="3081" max="3082" width="21.28515625" style="126" bestFit="1" customWidth="1"/>
    <col min="3083" max="3083" width="18.85546875" style="126" bestFit="1" customWidth="1"/>
    <col min="3084" max="3084" width="18.5703125" style="126" customWidth="1"/>
    <col min="3085" max="3086" width="18.85546875" style="126" bestFit="1" customWidth="1"/>
    <col min="3087" max="3087" width="17.140625" style="126" bestFit="1" customWidth="1"/>
    <col min="3088" max="3088" width="23.140625" style="126" customWidth="1"/>
    <col min="3089" max="3089" width="8.85546875" style="126"/>
    <col min="3090" max="3090" width="19.7109375" style="126" bestFit="1" customWidth="1"/>
    <col min="3091" max="3091" width="13.28515625" style="126" customWidth="1"/>
    <col min="3092" max="3092" width="8.85546875" style="126"/>
    <col min="3093" max="3093" width="13.7109375" style="126" bestFit="1" customWidth="1"/>
    <col min="3094" max="3094" width="15.7109375" style="126" bestFit="1" customWidth="1"/>
    <col min="3095" max="3095" width="18" style="126" bestFit="1" customWidth="1"/>
    <col min="3096" max="3096" width="11.28515625" style="126" bestFit="1" customWidth="1"/>
    <col min="3097" max="3098" width="12.42578125" style="126" bestFit="1" customWidth="1"/>
    <col min="3099" max="3099" width="9.140625" style="126" bestFit="1" customWidth="1"/>
    <col min="3100" max="3325" width="8.85546875" style="126"/>
    <col min="3326" max="3326" width="4.7109375" style="126" customWidth="1"/>
    <col min="3327" max="3327" width="50.7109375" style="126" customWidth="1"/>
    <col min="3328" max="3328" width="20.140625" style="126" bestFit="1" customWidth="1"/>
    <col min="3329" max="3329" width="18.85546875" style="126" bestFit="1" customWidth="1"/>
    <col min="3330" max="3330" width="17.140625" style="126" bestFit="1" customWidth="1"/>
    <col min="3331" max="3331" width="17.28515625" style="126" bestFit="1" customWidth="1"/>
    <col min="3332" max="3332" width="16" style="126" bestFit="1" customWidth="1"/>
    <col min="3333" max="3333" width="20.140625" style="126" bestFit="1" customWidth="1"/>
    <col min="3334" max="3334" width="17.85546875" style="126" customWidth="1"/>
    <col min="3335" max="3335" width="17.140625" style="126" bestFit="1" customWidth="1"/>
    <col min="3336" max="3336" width="18.140625" style="126" customWidth="1"/>
    <col min="3337" max="3338" width="21.28515625" style="126" bestFit="1" customWidth="1"/>
    <col min="3339" max="3339" width="18.85546875" style="126" bestFit="1" customWidth="1"/>
    <col min="3340" max="3340" width="18.5703125" style="126" customWidth="1"/>
    <col min="3341" max="3342" width="18.85546875" style="126" bestFit="1" customWidth="1"/>
    <col min="3343" max="3343" width="17.140625" style="126" bestFit="1" customWidth="1"/>
    <col min="3344" max="3344" width="23.140625" style="126" customWidth="1"/>
    <col min="3345" max="3345" width="8.85546875" style="126"/>
    <col min="3346" max="3346" width="19.7109375" style="126" bestFit="1" customWidth="1"/>
    <col min="3347" max="3347" width="13.28515625" style="126" customWidth="1"/>
    <col min="3348" max="3348" width="8.85546875" style="126"/>
    <col min="3349" max="3349" width="13.7109375" style="126" bestFit="1" customWidth="1"/>
    <col min="3350" max="3350" width="15.7109375" style="126" bestFit="1" customWidth="1"/>
    <col min="3351" max="3351" width="18" style="126" bestFit="1" customWidth="1"/>
    <col min="3352" max="3352" width="11.28515625" style="126" bestFit="1" customWidth="1"/>
    <col min="3353" max="3354" width="12.42578125" style="126" bestFit="1" customWidth="1"/>
    <col min="3355" max="3355" width="9.140625" style="126" bestFit="1" customWidth="1"/>
    <col min="3356" max="3581" width="8.85546875" style="126"/>
    <col min="3582" max="3582" width="4.7109375" style="126" customWidth="1"/>
    <col min="3583" max="3583" width="50.7109375" style="126" customWidth="1"/>
    <col min="3584" max="3584" width="20.140625" style="126" bestFit="1" customWidth="1"/>
    <col min="3585" max="3585" width="18.85546875" style="126" bestFit="1" customWidth="1"/>
    <col min="3586" max="3586" width="17.140625" style="126" bestFit="1" customWidth="1"/>
    <col min="3587" max="3587" width="17.28515625" style="126" bestFit="1" customWidth="1"/>
    <col min="3588" max="3588" width="16" style="126" bestFit="1" customWidth="1"/>
    <col min="3589" max="3589" width="20.140625" style="126" bestFit="1" customWidth="1"/>
    <col min="3590" max="3590" width="17.85546875" style="126" customWidth="1"/>
    <col min="3591" max="3591" width="17.140625" style="126" bestFit="1" customWidth="1"/>
    <col min="3592" max="3592" width="18.140625" style="126" customWidth="1"/>
    <col min="3593" max="3594" width="21.28515625" style="126" bestFit="1" customWidth="1"/>
    <col min="3595" max="3595" width="18.85546875" style="126" bestFit="1" customWidth="1"/>
    <col min="3596" max="3596" width="18.5703125" style="126" customWidth="1"/>
    <col min="3597" max="3598" width="18.85546875" style="126" bestFit="1" customWidth="1"/>
    <col min="3599" max="3599" width="17.140625" style="126" bestFit="1" customWidth="1"/>
    <col min="3600" max="3600" width="23.140625" style="126" customWidth="1"/>
    <col min="3601" max="3601" width="8.85546875" style="126"/>
    <col min="3602" max="3602" width="19.7109375" style="126" bestFit="1" customWidth="1"/>
    <col min="3603" max="3603" width="13.28515625" style="126" customWidth="1"/>
    <col min="3604" max="3604" width="8.85546875" style="126"/>
    <col min="3605" max="3605" width="13.7109375" style="126" bestFit="1" customWidth="1"/>
    <col min="3606" max="3606" width="15.7109375" style="126" bestFit="1" customWidth="1"/>
    <col min="3607" max="3607" width="18" style="126" bestFit="1" customWidth="1"/>
    <col min="3608" max="3608" width="11.28515625" style="126" bestFit="1" customWidth="1"/>
    <col min="3609" max="3610" width="12.42578125" style="126" bestFit="1" customWidth="1"/>
    <col min="3611" max="3611" width="9.140625" style="126" bestFit="1" customWidth="1"/>
    <col min="3612" max="3837" width="8.85546875" style="126"/>
    <col min="3838" max="3838" width="4.7109375" style="126" customWidth="1"/>
    <col min="3839" max="3839" width="50.7109375" style="126" customWidth="1"/>
    <col min="3840" max="3840" width="20.140625" style="126" bestFit="1" customWidth="1"/>
    <col min="3841" max="3841" width="18.85546875" style="126" bestFit="1" customWidth="1"/>
    <col min="3842" max="3842" width="17.140625" style="126" bestFit="1" customWidth="1"/>
    <col min="3843" max="3843" width="17.28515625" style="126" bestFit="1" customWidth="1"/>
    <col min="3844" max="3844" width="16" style="126" bestFit="1" customWidth="1"/>
    <col min="3845" max="3845" width="20.140625" style="126" bestFit="1" customWidth="1"/>
    <col min="3846" max="3846" width="17.85546875" style="126" customWidth="1"/>
    <col min="3847" max="3847" width="17.140625" style="126" bestFit="1" customWidth="1"/>
    <col min="3848" max="3848" width="18.140625" style="126" customWidth="1"/>
    <col min="3849" max="3850" width="21.28515625" style="126" bestFit="1" customWidth="1"/>
    <col min="3851" max="3851" width="18.85546875" style="126" bestFit="1" customWidth="1"/>
    <col min="3852" max="3852" width="18.5703125" style="126" customWidth="1"/>
    <col min="3853" max="3854" width="18.85546875" style="126" bestFit="1" customWidth="1"/>
    <col min="3855" max="3855" width="17.140625" style="126" bestFit="1" customWidth="1"/>
    <col min="3856" max="3856" width="23.140625" style="126" customWidth="1"/>
    <col min="3857" max="3857" width="8.85546875" style="126"/>
    <col min="3858" max="3858" width="19.7109375" style="126" bestFit="1" customWidth="1"/>
    <col min="3859" max="3859" width="13.28515625" style="126" customWidth="1"/>
    <col min="3860" max="3860" width="8.85546875" style="126"/>
    <col min="3861" max="3861" width="13.7109375" style="126" bestFit="1" customWidth="1"/>
    <col min="3862" max="3862" width="15.7109375" style="126" bestFit="1" customWidth="1"/>
    <col min="3863" max="3863" width="18" style="126" bestFit="1" customWidth="1"/>
    <col min="3864" max="3864" width="11.28515625" style="126" bestFit="1" customWidth="1"/>
    <col min="3865" max="3866" width="12.42578125" style="126" bestFit="1" customWidth="1"/>
    <col min="3867" max="3867" width="9.140625" style="126" bestFit="1" customWidth="1"/>
    <col min="3868" max="4093" width="8.85546875" style="126"/>
    <col min="4094" max="4094" width="4.7109375" style="126" customWidth="1"/>
    <col min="4095" max="4095" width="50.7109375" style="126" customWidth="1"/>
    <col min="4096" max="4096" width="20.140625" style="126" bestFit="1" customWidth="1"/>
    <col min="4097" max="4097" width="18.85546875" style="126" bestFit="1" customWidth="1"/>
    <col min="4098" max="4098" width="17.140625" style="126" bestFit="1" customWidth="1"/>
    <col min="4099" max="4099" width="17.28515625" style="126" bestFit="1" customWidth="1"/>
    <col min="4100" max="4100" width="16" style="126" bestFit="1" customWidth="1"/>
    <col min="4101" max="4101" width="20.140625" style="126" bestFit="1" customWidth="1"/>
    <col min="4102" max="4102" width="17.85546875" style="126" customWidth="1"/>
    <col min="4103" max="4103" width="17.140625" style="126" bestFit="1" customWidth="1"/>
    <col min="4104" max="4104" width="18.140625" style="126" customWidth="1"/>
    <col min="4105" max="4106" width="21.28515625" style="126" bestFit="1" customWidth="1"/>
    <col min="4107" max="4107" width="18.85546875" style="126" bestFit="1" customWidth="1"/>
    <col min="4108" max="4108" width="18.5703125" style="126" customWidth="1"/>
    <col min="4109" max="4110" width="18.85546875" style="126" bestFit="1" customWidth="1"/>
    <col min="4111" max="4111" width="17.140625" style="126" bestFit="1" customWidth="1"/>
    <col min="4112" max="4112" width="23.140625" style="126" customWidth="1"/>
    <col min="4113" max="4113" width="8.85546875" style="126"/>
    <col min="4114" max="4114" width="19.7109375" style="126" bestFit="1" customWidth="1"/>
    <col min="4115" max="4115" width="13.28515625" style="126" customWidth="1"/>
    <col min="4116" max="4116" width="8.85546875" style="126"/>
    <col min="4117" max="4117" width="13.7109375" style="126" bestFit="1" customWidth="1"/>
    <col min="4118" max="4118" width="15.7109375" style="126" bestFit="1" customWidth="1"/>
    <col min="4119" max="4119" width="18" style="126" bestFit="1" customWidth="1"/>
    <col min="4120" max="4120" width="11.28515625" style="126" bestFit="1" customWidth="1"/>
    <col min="4121" max="4122" width="12.42578125" style="126" bestFit="1" customWidth="1"/>
    <col min="4123" max="4123" width="9.140625" style="126" bestFit="1" customWidth="1"/>
    <col min="4124" max="4349" width="8.85546875" style="126"/>
    <col min="4350" max="4350" width="4.7109375" style="126" customWidth="1"/>
    <col min="4351" max="4351" width="50.7109375" style="126" customWidth="1"/>
    <col min="4352" max="4352" width="20.140625" style="126" bestFit="1" customWidth="1"/>
    <col min="4353" max="4353" width="18.85546875" style="126" bestFit="1" customWidth="1"/>
    <col min="4354" max="4354" width="17.140625" style="126" bestFit="1" customWidth="1"/>
    <col min="4355" max="4355" width="17.28515625" style="126" bestFit="1" customWidth="1"/>
    <col min="4356" max="4356" width="16" style="126" bestFit="1" customWidth="1"/>
    <col min="4357" max="4357" width="20.140625" style="126" bestFit="1" customWidth="1"/>
    <col min="4358" max="4358" width="17.85546875" style="126" customWidth="1"/>
    <col min="4359" max="4359" width="17.140625" style="126" bestFit="1" customWidth="1"/>
    <col min="4360" max="4360" width="18.140625" style="126" customWidth="1"/>
    <col min="4361" max="4362" width="21.28515625" style="126" bestFit="1" customWidth="1"/>
    <col min="4363" max="4363" width="18.85546875" style="126" bestFit="1" customWidth="1"/>
    <col min="4364" max="4364" width="18.5703125" style="126" customWidth="1"/>
    <col min="4365" max="4366" width="18.85546875" style="126" bestFit="1" customWidth="1"/>
    <col min="4367" max="4367" width="17.140625" style="126" bestFit="1" customWidth="1"/>
    <col min="4368" max="4368" width="23.140625" style="126" customWidth="1"/>
    <col min="4369" max="4369" width="8.85546875" style="126"/>
    <col min="4370" max="4370" width="19.7109375" style="126" bestFit="1" customWidth="1"/>
    <col min="4371" max="4371" width="13.28515625" style="126" customWidth="1"/>
    <col min="4372" max="4372" width="8.85546875" style="126"/>
    <col min="4373" max="4373" width="13.7109375" style="126" bestFit="1" customWidth="1"/>
    <col min="4374" max="4374" width="15.7109375" style="126" bestFit="1" customWidth="1"/>
    <col min="4375" max="4375" width="18" style="126" bestFit="1" customWidth="1"/>
    <col min="4376" max="4376" width="11.28515625" style="126" bestFit="1" customWidth="1"/>
    <col min="4377" max="4378" width="12.42578125" style="126" bestFit="1" customWidth="1"/>
    <col min="4379" max="4379" width="9.140625" style="126" bestFit="1" customWidth="1"/>
    <col min="4380" max="4605" width="8.85546875" style="126"/>
    <col min="4606" max="4606" width="4.7109375" style="126" customWidth="1"/>
    <col min="4607" max="4607" width="50.7109375" style="126" customWidth="1"/>
    <col min="4608" max="4608" width="20.140625" style="126" bestFit="1" customWidth="1"/>
    <col min="4609" max="4609" width="18.85546875" style="126" bestFit="1" customWidth="1"/>
    <col min="4610" max="4610" width="17.140625" style="126" bestFit="1" customWidth="1"/>
    <col min="4611" max="4611" width="17.28515625" style="126" bestFit="1" customWidth="1"/>
    <col min="4612" max="4612" width="16" style="126" bestFit="1" customWidth="1"/>
    <col min="4613" max="4613" width="20.140625" style="126" bestFit="1" customWidth="1"/>
    <col min="4614" max="4614" width="17.85546875" style="126" customWidth="1"/>
    <col min="4615" max="4615" width="17.140625" style="126" bestFit="1" customWidth="1"/>
    <col min="4616" max="4616" width="18.140625" style="126" customWidth="1"/>
    <col min="4617" max="4618" width="21.28515625" style="126" bestFit="1" customWidth="1"/>
    <col min="4619" max="4619" width="18.85546875" style="126" bestFit="1" customWidth="1"/>
    <col min="4620" max="4620" width="18.5703125" style="126" customWidth="1"/>
    <col min="4621" max="4622" width="18.85546875" style="126" bestFit="1" customWidth="1"/>
    <col min="4623" max="4623" width="17.140625" style="126" bestFit="1" customWidth="1"/>
    <col min="4624" max="4624" width="23.140625" style="126" customWidth="1"/>
    <col min="4625" max="4625" width="8.85546875" style="126"/>
    <col min="4626" max="4626" width="19.7109375" style="126" bestFit="1" customWidth="1"/>
    <col min="4627" max="4627" width="13.28515625" style="126" customWidth="1"/>
    <col min="4628" max="4628" width="8.85546875" style="126"/>
    <col min="4629" max="4629" width="13.7109375" style="126" bestFit="1" customWidth="1"/>
    <col min="4630" max="4630" width="15.7109375" style="126" bestFit="1" customWidth="1"/>
    <col min="4631" max="4631" width="18" style="126" bestFit="1" customWidth="1"/>
    <col min="4632" max="4632" width="11.28515625" style="126" bestFit="1" customWidth="1"/>
    <col min="4633" max="4634" width="12.42578125" style="126" bestFit="1" customWidth="1"/>
    <col min="4635" max="4635" width="9.140625" style="126" bestFit="1" customWidth="1"/>
    <col min="4636" max="4861" width="8.85546875" style="126"/>
    <col min="4862" max="4862" width="4.7109375" style="126" customWidth="1"/>
    <col min="4863" max="4863" width="50.7109375" style="126" customWidth="1"/>
    <col min="4864" max="4864" width="20.140625" style="126" bestFit="1" customWidth="1"/>
    <col min="4865" max="4865" width="18.85546875" style="126" bestFit="1" customWidth="1"/>
    <col min="4866" max="4866" width="17.140625" style="126" bestFit="1" customWidth="1"/>
    <col min="4867" max="4867" width="17.28515625" style="126" bestFit="1" customWidth="1"/>
    <col min="4868" max="4868" width="16" style="126" bestFit="1" customWidth="1"/>
    <col min="4869" max="4869" width="20.140625" style="126" bestFit="1" customWidth="1"/>
    <col min="4870" max="4870" width="17.85546875" style="126" customWidth="1"/>
    <col min="4871" max="4871" width="17.140625" style="126" bestFit="1" customWidth="1"/>
    <col min="4872" max="4872" width="18.140625" style="126" customWidth="1"/>
    <col min="4873" max="4874" width="21.28515625" style="126" bestFit="1" customWidth="1"/>
    <col min="4875" max="4875" width="18.85546875" style="126" bestFit="1" customWidth="1"/>
    <col min="4876" max="4876" width="18.5703125" style="126" customWidth="1"/>
    <col min="4877" max="4878" width="18.85546875" style="126" bestFit="1" customWidth="1"/>
    <col min="4879" max="4879" width="17.140625" style="126" bestFit="1" customWidth="1"/>
    <col min="4880" max="4880" width="23.140625" style="126" customWidth="1"/>
    <col min="4881" max="4881" width="8.85546875" style="126"/>
    <col min="4882" max="4882" width="19.7109375" style="126" bestFit="1" customWidth="1"/>
    <col min="4883" max="4883" width="13.28515625" style="126" customWidth="1"/>
    <col min="4884" max="4884" width="8.85546875" style="126"/>
    <col min="4885" max="4885" width="13.7109375" style="126" bestFit="1" customWidth="1"/>
    <col min="4886" max="4886" width="15.7109375" style="126" bestFit="1" customWidth="1"/>
    <col min="4887" max="4887" width="18" style="126" bestFit="1" customWidth="1"/>
    <col min="4888" max="4888" width="11.28515625" style="126" bestFit="1" customWidth="1"/>
    <col min="4889" max="4890" width="12.42578125" style="126" bestFit="1" customWidth="1"/>
    <col min="4891" max="4891" width="9.140625" style="126" bestFit="1" customWidth="1"/>
    <col min="4892" max="5117" width="8.85546875" style="126"/>
    <col min="5118" max="5118" width="4.7109375" style="126" customWidth="1"/>
    <col min="5119" max="5119" width="50.7109375" style="126" customWidth="1"/>
    <col min="5120" max="5120" width="20.140625" style="126" bestFit="1" customWidth="1"/>
    <col min="5121" max="5121" width="18.85546875" style="126" bestFit="1" customWidth="1"/>
    <col min="5122" max="5122" width="17.140625" style="126" bestFit="1" customWidth="1"/>
    <col min="5123" max="5123" width="17.28515625" style="126" bestFit="1" customWidth="1"/>
    <col min="5124" max="5124" width="16" style="126" bestFit="1" customWidth="1"/>
    <col min="5125" max="5125" width="20.140625" style="126" bestFit="1" customWidth="1"/>
    <col min="5126" max="5126" width="17.85546875" style="126" customWidth="1"/>
    <col min="5127" max="5127" width="17.140625" style="126" bestFit="1" customWidth="1"/>
    <col min="5128" max="5128" width="18.140625" style="126" customWidth="1"/>
    <col min="5129" max="5130" width="21.28515625" style="126" bestFit="1" customWidth="1"/>
    <col min="5131" max="5131" width="18.85546875" style="126" bestFit="1" customWidth="1"/>
    <col min="5132" max="5132" width="18.5703125" style="126" customWidth="1"/>
    <col min="5133" max="5134" width="18.85546875" style="126" bestFit="1" customWidth="1"/>
    <col min="5135" max="5135" width="17.140625" style="126" bestFit="1" customWidth="1"/>
    <col min="5136" max="5136" width="23.140625" style="126" customWidth="1"/>
    <col min="5137" max="5137" width="8.85546875" style="126"/>
    <col min="5138" max="5138" width="19.7109375" style="126" bestFit="1" customWidth="1"/>
    <col min="5139" max="5139" width="13.28515625" style="126" customWidth="1"/>
    <col min="5140" max="5140" width="8.85546875" style="126"/>
    <col min="5141" max="5141" width="13.7109375" style="126" bestFit="1" customWidth="1"/>
    <col min="5142" max="5142" width="15.7109375" style="126" bestFit="1" customWidth="1"/>
    <col min="5143" max="5143" width="18" style="126" bestFit="1" customWidth="1"/>
    <col min="5144" max="5144" width="11.28515625" style="126" bestFit="1" customWidth="1"/>
    <col min="5145" max="5146" width="12.42578125" style="126" bestFit="1" customWidth="1"/>
    <col min="5147" max="5147" width="9.140625" style="126" bestFit="1" customWidth="1"/>
    <col min="5148" max="5373" width="8.85546875" style="126"/>
    <col min="5374" max="5374" width="4.7109375" style="126" customWidth="1"/>
    <col min="5375" max="5375" width="50.7109375" style="126" customWidth="1"/>
    <col min="5376" max="5376" width="20.140625" style="126" bestFit="1" customWidth="1"/>
    <col min="5377" max="5377" width="18.85546875" style="126" bestFit="1" customWidth="1"/>
    <col min="5378" max="5378" width="17.140625" style="126" bestFit="1" customWidth="1"/>
    <col min="5379" max="5379" width="17.28515625" style="126" bestFit="1" customWidth="1"/>
    <col min="5380" max="5380" width="16" style="126" bestFit="1" customWidth="1"/>
    <col min="5381" max="5381" width="20.140625" style="126" bestFit="1" customWidth="1"/>
    <col min="5382" max="5382" width="17.85546875" style="126" customWidth="1"/>
    <col min="5383" max="5383" width="17.140625" style="126" bestFit="1" customWidth="1"/>
    <col min="5384" max="5384" width="18.140625" style="126" customWidth="1"/>
    <col min="5385" max="5386" width="21.28515625" style="126" bestFit="1" customWidth="1"/>
    <col min="5387" max="5387" width="18.85546875" style="126" bestFit="1" customWidth="1"/>
    <col min="5388" max="5388" width="18.5703125" style="126" customWidth="1"/>
    <col min="5389" max="5390" width="18.85546875" style="126" bestFit="1" customWidth="1"/>
    <col min="5391" max="5391" width="17.140625" style="126" bestFit="1" customWidth="1"/>
    <col min="5392" max="5392" width="23.140625" style="126" customWidth="1"/>
    <col min="5393" max="5393" width="8.85546875" style="126"/>
    <col min="5394" max="5394" width="19.7109375" style="126" bestFit="1" customWidth="1"/>
    <col min="5395" max="5395" width="13.28515625" style="126" customWidth="1"/>
    <col min="5396" max="5396" width="8.85546875" style="126"/>
    <col min="5397" max="5397" width="13.7109375" style="126" bestFit="1" customWidth="1"/>
    <col min="5398" max="5398" width="15.7109375" style="126" bestFit="1" customWidth="1"/>
    <col min="5399" max="5399" width="18" style="126" bestFit="1" customWidth="1"/>
    <col min="5400" max="5400" width="11.28515625" style="126" bestFit="1" customWidth="1"/>
    <col min="5401" max="5402" width="12.42578125" style="126" bestFit="1" customWidth="1"/>
    <col min="5403" max="5403" width="9.140625" style="126" bestFit="1" customWidth="1"/>
    <col min="5404" max="5629" width="8.85546875" style="126"/>
    <col min="5630" max="5630" width="4.7109375" style="126" customWidth="1"/>
    <col min="5631" max="5631" width="50.7109375" style="126" customWidth="1"/>
    <col min="5632" max="5632" width="20.140625" style="126" bestFit="1" customWidth="1"/>
    <col min="5633" max="5633" width="18.85546875" style="126" bestFit="1" customWidth="1"/>
    <col min="5634" max="5634" width="17.140625" style="126" bestFit="1" customWidth="1"/>
    <col min="5635" max="5635" width="17.28515625" style="126" bestFit="1" customWidth="1"/>
    <col min="5636" max="5636" width="16" style="126" bestFit="1" customWidth="1"/>
    <col min="5637" max="5637" width="20.140625" style="126" bestFit="1" customWidth="1"/>
    <col min="5638" max="5638" width="17.85546875" style="126" customWidth="1"/>
    <col min="5639" max="5639" width="17.140625" style="126" bestFit="1" customWidth="1"/>
    <col min="5640" max="5640" width="18.140625" style="126" customWidth="1"/>
    <col min="5641" max="5642" width="21.28515625" style="126" bestFit="1" customWidth="1"/>
    <col min="5643" max="5643" width="18.85546875" style="126" bestFit="1" customWidth="1"/>
    <col min="5644" max="5644" width="18.5703125" style="126" customWidth="1"/>
    <col min="5645" max="5646" width="18.85546875" style="126" bestFit="1" customWidth="1"/>
    <col min="5647" max="5647" width="17.140625" style="126" bestFit="1" customWidth="1"/>
    <col min="5648" max="5648" width="23.140625" style="126" customWidth="1"/>
    <col min="5649" max="5649" width="8.85546875" style="126"/>
    <col min="5650" max="5650" width="19.7109375" style="126" bestFit="1" customWidth="1"/>
    <col min="5651" max="5651" width="13.28515625" style="126" customWidth="1"/>
    <col min="5652" max="5652" width="8.85546875" style="126"/>
    <col min="5653" max="5653" width="13.7109375" style="126" bestFit="1" customWidth="1"/>
    <col min="5654" max="5654" width="15.7109375" style="126" bestFit="1" customWidth="1"/>
    <col min="5655" max="5655" width="18" style="126" bestFit="1" customWidth="1"/>
    <col min="5656" max="5656" width="11.28515625" style="126" bestFit="1" customWidth="1"/>
    <col min="5657" max="5658" width="12.42578125" style="126" bestFit="1" customWidth="1"/>
    <col min="5659" max="5659" width="9.140625" style="126" bestFit="1" customWidth="1"/>
    <col min="5660" max="5885" width="8.85546875" style="126"/>
    <col min="5886" max="5886" width="4.7109375" style="126" customWidth="1"/>
    <col min="5887" max="5887" width="50.7109375" style="126" customWidth="1"/>
    <col min="5888" max="5888" width="20.140625" style="126" bestFit="1" customWidth="1"/>
    <col min="5889" max="5889" width="18.85546875" style="126" bestFit="1" customWidth="1"/>
    <col min="5890" max="5890" width="17.140625" style="126" bestFit="1" customWidth="1"/>
    <col min="5891" max="5891" width="17.28515625" style="126" bestFit="1" customWidth="1"/>
    <col min="5892" max="5892" width="16" style="126" bestFit="1" customWidth="1"/>
    <col min="5893" max="5893" width="20.140625" style="126" bestFit="1" customWidth="1"/>
    <col min="5894" max="5894" width="17.85546875" style="126" customWidth="1"/>
    <col min="5895" max="5895" width="17.140625" style="126" bestFit="1" customWidth="1"/>
    <col min="5896" max="5896" width="18.140625" style="126" customWidth="1"/>
    <col min="5897" max="5898" width="21.28515625" style="126" bestFit="1" customWidth="1"/>
    <col min="5899" max="5899" width="18.85546875" style="126" bestFit="1" customWidth="1"/>
    <col min="5900" max="5900" width="18.5703125" style="126" customWidth="1"/>
    <col min="5901" max="5902" width="18.85546875" style="126" bestFit="1" customWidth="1"/>
    <col min="5903" max="5903" width="17.140625" style="126" bestFit="1" customWidth="1"/>
    <col min="5904" max="5904" width="23.140625" style="126" customWidth="1"/>
    <col min="5905" max="5905" width="8.85546875" style="126"/>
    <col min="5906" max="5906" width="19.7109375" style="126" bestFit="1" customWidth="1"/>
    <col min="5907" max="5907" width="13.28515625" style="126" customWidth="1"/>
    <col min="5908" max="5908" width="8.85546875" style="126"/>
    <col min="5909" max="5909" width="13.7109375" style="126" bestFit="1" customWidth="1"/>
    <col min="5910" max="5910" width="15.7109375" style="126" bestFit="1" customWidth="1"/>
    <col min="5911" max="5911" width="18" style="126" bestFit="1" customWidth="1"/>
    <col min="5912" max="5912" width="11.28515625" style="126" bestFit="1" customWidth="1"/>
    <col min="5913" max="5914" width="12.42578125" style="126" bestFit="1" customWidth="1"/>
    <col min="5915" max="5915" width="9.140625" style="126" bestFit="1" customWidth="1"/>
    <col min="5916" max="6141" width="8.85546875" style="126"/>
    <col min="6142" max="6142" width="4.7109375" style="126" customWidth="1"/>
    <col min="6143" max="6143" width="50.7109375" style="126" customWidth="1"/>
    <col min="6144" max="6144" width="20.140625" style="126" bestFit="1" customWidth="1"/>
    <col min="6145" max="6145" width="18.85546875" style="126" bestFit="1" customWidth="1"/>
    <col min="6146" max="6146" width="17.140625" style="126" bestFit="1" customWidth="1"/>
    <col min="6147" max="6147" width="17.28515625" style="126" bestFit="1" customWidth="1"/>
    <col min="6148" max="6148" width="16" style="126" bestFit="1" customWidth="1"/>
    <col min="6149" max="6149" width="20.140625" style="126" bestFit="1" customWidth="1"/>
    <col min="6150" max="6150" width="17.85546875" style="126" customWidth="1"/>
    <col min="6151" max="6151" width="17.140625" style="126" bestFit="1" customWidth="1"/>
    <col min="6152" max="6152" width="18.140625" style="126" customWidth="1"/>
    <col min="6153" max="6154" width="21.28515625" style="126" bestFit="1" customWidth="1"/>
    <col min="6155" max="6155" width="18.85546875" style="126" bestFit="1" customWidth="1"/>
    <col min="6156" max="6156" width="18.5703125" style="126" customWidth="1"/>
    <col min="6157" max="6158" width="18.85546875" style="126" bestFit="1" customWidth="1"/>
    <col min="6159" max="6159" width="17.140625" style="126" bestFit="1" customWidth="1"/>
    <col min="6160" max="6160" width="23.140625" style="126" customWidth="1"/>
    <col min="6161" max="6161" width="8.85546875" style="126"/>
    <col min="6162" max="6162" width="19.7109375" style="126" bestFit="1" customWidth="1"/>
    <col min="6163" max="6163" width="13.28515625" style="126" customWidth="1"/>
    <col min="6164" max="6164" width="8.85546875" style="126"/>
    <col min="6165" max="6165" width="13.7109375" style="126" bestFit="1" customWidth="1"/>
    <col min="6166" max="6166" width="15.7109375" style="126" bestFit="1" customWidth="1"/>
    <col min="6167" max="6167" width="18" style="126" bestFit="1" customWidth="1"/>
    <col min="6168" max="6168" width="11.28515625" style="126" bestFit="1" customWidth="1"/>
    <col min="6169" max="6170" width="12.42578125" style="126" bestFit="1" customWidth="1"/>
    <col min="6171" max="6171" width="9.140625" style="126" bestFit="1" customWidth="1"/>
    <col min="6172" max="6397" width="8.85546875" style="126"/>
    <col min="6398" max="6398" width="4.7109375" style="126" customWidth="1"/>
    <col min="6399" max="6399" width="50.7109375" style="126" customWidth="1"/>
    <col min="6400" max="6400" width="20.140625" style="126" bestFit="1" customWidth="1"/>
    <col min="6401" max="6401" width="18.85546875" style="126" bestFit="1" customWidth="1"/>
    <col min="6402" max="6402" width="17.140625" style="126" bestFit="1" customWidth="1"/>
    <col min="6403" max="6403" width="17.28515625" style="126" bestFit="1" customWidth="1"/>
    <col min="6404" max="6404" width="16" style="126" bestFit="1" customWidth="1"/>
    <col min="6405" max="6405" width="20.140625" style="126" bestFit="1" customWidth="1"/>
    <col min="6406" max="6406" width="17.85546875" style="126" customWidth="1"/>
    <col min="6407" max="6407" width="17.140625" style="126" bestFit="1" customWidth="1"/>
    <col min="6408" max="6408" width="18.140625" style="126" customWidth="1"/>
    <col min="6409" max="6410" width="21.28515625" style="126" bestFit="1" customWidth="1"/>
    <col min="6411" max="6411" width="18.85546875" style="126" bestFit="1" customWidth="1"/>
    <col min="6412" max="6412" width="18.5703125" style="126" customWidth="1"/>
    <col min="6413" max="6414" width="18.85546875" style="126" bestFit="1" customWidth="1"/>
    <col min="6415" max="6415" width="17.140625" style="126" bestFit="1" customWidth="1"/>
    <col min="6416" max="6416" width="23.140625" style="126" customWidth="1"/>
    <col min="6417" max="6417" width="8.85546875" style="126"/>
    <col min="6418" max="6418" width="19.7109375" style="126" bestFit="1" customWidth="1"/>
    <col min="6419" max="6419" width="13.28515625" style="126" customWidth="1"/>
    <col min="6420" max="6420" width="8.85546875" style="126"/>
    <col min="6421" max="6421" width="13.7109375" style="126" bestFit="1" customWidth="1"/>
    <col min="6422" max="6422" width="15.7109375" style="126" bestFit="1" customWidth="1"/>
    <col min="6423" max="6423" width="18" style="126" bestFit="1" customWidth="1"/>
    <col min="6424" max="6424" width="11.28515625" style="126" bestFit="1" customWidth="1"/>
    <col min="6425" max="6426" width="12.42578125" style="126" bestFit="1" customWidth="1"/>
    <col min="6427" max="6427" width="9.140625" style="126" bestFit="1" customWidth="1"/>
    <col min="6428" max="6653" width="8.85546875" style="126"/>
    <col min="6654" max="6654" width="4.7109375" style="126" customWidth="1"/>
    <col min="6655" max="6655" width="50.7109375" style="126" customWidth="1"/>
    <col min="6656" max="6656" width="20.140625" style="126" bestFit="1" customWidth="1"/>
    <col min="6657" max="6657" width="18.85546875" style="126" bestFit="1" customWidth="1"/>
    <col min="6658" max="6658" width="17.140625" style="126" bestFit="1" customWidth="1"/>
    <col min="6659" max="6659" width="17.28515625" style="126" bestFit="1" customWidth="1"/>
    <col min="6660" max="6660" width="16" style="126" bestFit="1" customWidth="1"/>
    <col min="6661" max="6661" width="20.140625" style="126" bestFit="1" customWidth="1"/>
    <col min="6662" max="6662" width="17.85546875" style="126" customWidth="1"/>
    <col min="6663" max="6663" width="17.140625" style="126" bestFit="1" customWidth="1"/>
    <col min="6664" max="6664" width="18.140625" style="126" customWidth="1"/>
    <col min="6665" max="6666" width="21.28515625" style="126" bestFit="1" customWidth="1"/>
    <col min="6667" max="6667" width="18.85546875" style="126" bestFit="1" customWidth="1"/>
    <col min="6668" max="6668" width="18.5703125" style="126" customWidth="1"/>
    <col min="6669" max="6670" width="18.85546875" style="126" bestFit="1" customWidth="1"/>
    <col min="6671" max="6671" width="17.140625" style="126" bestFit="1" customWidth="1"/>
    <col min="6672" max="6672" width="23.140625" style="126" customWidth="1"/>
    <col min="6673" max="6673" width="8.85546875" style="126"/>
    <col min="6674" max="6674" width="19.7109375" style="126" bestFit="1" customWidth="1"/>
    <col min="6675" max="6675" width="13.28515625" style="126" customWidth="1"/>
    <col min="6676" max="6676" width="8.85546875" style="126"/>
    <col min="6677" max="6677" width="13.7109375" style="126" bestFit="1" customWidth="1"/>
    <col min="6678" max="6678" width="15.7109375" style="126" bestFit="1" customWidth="1"/>
    <col min="6679" max="6679" width="18" style="126" bestFit="1" customWidth="1"/>
    <col min="6680" max="6680" width="11.28515625" style="126" bestFit="1" customWidth="1"/>
    <col min="6681" max="6682" width="12.42578125" style="126" bestFit="1" customWidth="1"/>
    <col min="6683" max="6683" width="9.140625" style="126" bestFit="1" customWidth="1"/>
    <col min="6684" max="6909" width="8.85546875" style="126"/>
    <col min="6910" max="6910" width="4.7109375" style="126" customWidth="1"/>
    <col min="6911" max="6911" width="50.7109375" style="126" customWidth="1"/>
    <col min="6912" max="6912" width="20.140625" style="126" bestFit="1" customWidth="1"/>
    <col min="6913" max="6913" width="18.85546875" style="126" bestFit="1" customWidth="1"/>
    <col min="6914" max="6914" width="17.140625" style="126" bestFit="1" customWidth="1"/>
    <col min="6915" max="6915" width="17.28515625" style="126" bestFit="1" customWidth="1"/>
    <col min="6916" max="6916" width="16" style="126" bestFit="1" customWidth="1"/>
    <col min="6917" max="6917" width="20.140625" style="126" bestFit="1" customWidth="1"/>
    <col min="6918" max="6918" width="17.85546875" style="126" customWidth="1"/>
    <col min="6919" max="6919" width="17.140625" style="126" bestFit="1" customWidth="1"/>
    <col min="6920" max="6920" width="18.140625" style="126" customWidth="1"/>
    <col min="6921" max="6922" width="21.28515625" style="126" bestFit="1" customWidth="1"/>
    <col min="6923" max="6923" width="18.85546875" style="126" bestFit="1" customWidth="1"/>
    <col min="6924" max="6924" width="18.5703125" style="126" customWidth="1"/>
    <col min="6925" max="6926" width="18.85546875" style="126" bestFit="1" customWidth="1"/>
    <col min="6927" max="6927" width="17.140625" style="126" bestFit="1" customWidth="1"/>
    <col min="6928" max="6928" width="23.140625" style="126" customWidth="1"/>
    <col min="6929" max="6929" width="8.85546875" style="126"/>
    <col min="6930" max="6930" width="19.7109375" style="126" bestFit="1" customWidth="1"/>
    <col min="6931" max="6931" width="13.28515625" style="126" customWidth="1"/>
    <col min="6932" max="6932" width="8.85546875" style="126"/>
    <col min="6933" max="6933" width="13.7109375" style="126" bestFit="1" customWidth="1"/>
    <col min="6934" max="6934" width="15.7109375" style="126" bestFit="1" customWidth="1"/>
    <col min="6935" max="6935" width="18" style="126" bestFit="1" customWidth="1"/>
    <col min="6936" max="6936" width="11.28515625" style="126" bestFit="1" customWidth="1"/>
    <col min="6937" max="6938" width="12.42578125" style="126" bestFit="1" customWidth="1"/>
    <col min="6939" max="6939" width="9.140625" style="126" bestFit="1" customWidth="1"/>
    <col min="6940" max="7165" width="8.85546875" style="126"/>
    <col min="7166" max="7166" width="4.7109375" style="126" customWidth="1"/>
    <col min="7167" max="7167" width="50.7109375" style="126" customWidth="1"/>
    <col min="7168" max="7168" width="20.140625" style="126" bestFit="1" customWidth="1"/>
    <col min="7169" max="7169" width="18.85546875" style="126" bestFit="1" customWidth="1"/>
    <col min="7170" max="7170" width="17.140625" style="126" bestFit="1" customWidth="1"/>
    <col min="7171" max="7171" width="17.28515625" style="126" bestFit="1" customWidth="1"/>
    <col min="7172" max="7172" width="16" style="126" bestFit="1" customWidth="1"/>
    <col min="7173" max="7173" width="20.140625" style="126" bestFit="1" customWidth="1"/>
    <col min="7174" max="7174" width="17.85546875" style="126" customWidth="1"/>
    <col min="7175" max="7175" width="17.140625" style="126" bestFit="1" customWidth="1"/>
    <col min="7176" max="7176" width="18.140625" style="126" customWidth="1"/>
    <col min="7177" max="7178" width="21.28515625" style="126" bestFit="1" customWidth="1"/>
    <col min="7179" max="7179" width="18.85546875" style="126" bestFit="1" customWidth="1"/>
    <col min="7180" max="7180" width="18.5703125" style="126" customWidth="1"/>
    <col min="7181" max="7182" width="18.85546875" style="126" bestFit="1" customWidth="1"/>
    <col min="7183" max="7183" width="17.140625" style="126" bestFit="1" customWidth="1"/>
    <col min="7184" max="7184" width="23.140625" style="126" customWidth="1"/>
    <col min="7185" max="7185" width="8.85546875" style="126"/>
    <col min="7186" max="7186" width="19.7109375" style="126" bestFit="1" customWidth="1"/>
    <col min="7187" max="7187" width="13.28515625" style="126" customWidth="1"/>
    <col min="7188" max="7188" width="8.85546875" style="126"/>
    <col min="7189" max="7189" width="13.7109375" style="126" bestFit="1" customWidth="1"/>
    <col min="7190" max="7190" width="15.7109375" style="126" bestFit="1" customWidth="1"/>
    <col min="7191" max="7191" width="18" style="126" bestFit="1" customWidth="1"/>
    <col min="7192" max="7192" width="11.28515625" style="126" bestFit="1" customWidth="1"/>
    <col min="7193" max="7194" width="12.42578125" style="126" bestFit="1" customWidth="1"/>
    <col min="7195" max="7195" width="9.140625" style="126" bestFit="1" customWidth="1"/>
    <col min="7196" max="7421" width="8.85546875" style="126"/>
    <col min="7422" max="7422" width="4.7109375" style="126" customWidth="1"/>
    <col min="7423" max="7423" width="50.7109375" style="126" customWidth="1"/>
    <col min="7424" max="7424" width="20.140625" style="126" bestFit="1" customWidth="1"/>
    <col min="7425" max="7425" width="18.85546875" style="126" bestFit="1" customWidth="1"/>
    <col min="7426" max="7426" width="17.140625" style="126" bestFit="1" customWidth="1"/>
    <col min="7427" max="7427" width="17.28515625" style="126" bestFit="1" customWidth="1"/>
    <col min="7428" max="7428" width="16" style="126" bestFit="1" customWidth="1"/>
    <col min="7429" max="7429" width="20.140625" style="126" bestFit="1" customWidth="1"/>
    <col min="7430" max="7430" width="17.85546875" style="126" customWidth="1"/>
    <col min="7431" max="7431" width="17.140625" style="126" bestFit="1" customWidth="1"/>
    <col min="7432" max="7432" width="18.140625" style="126" customWidth="1"/>
    <col min="7433" max="7434" width="21.28515625" style="126" bestFit="1" customWidth="1"/>
    <col min="7435" max="7435" width="18.85546875" style="126" bestFit="1" customWidth="1"/>
    <col min="7436" max="7436" width="18.5703125" style="126" customWidth="1"/>
    <col min="7437" max="7438" width="18.85546875" style="126" bestFit="1" customWidth="1"/>
    <col min="7439" max="7439" width="17.140625" style="126" bestFit="1" customWidth="1"/>
    <col min="7440" max="7440" width="23.140625" style="126" customWidth="1"/>
    <col min="7441" max="7441" width="8.85546875" style="126"/>
    <col min="7442" max="7442" width="19.7109375" style="126" bestFit="1" customWidth="1"/>
    <col min="7443" max="7443" width="13.28515625" style="126" customWidth="1"/>
    <col min="7444" max="7444" width="8.85546875" style="126"/>
    <col min="7445" max="7445" width="13.7109375" style="126" bestFit="1" customWidth="1"/>
    <col min="7446" max="7446" width="15.7109375" style="126" bestFit="1" customWidth="1"/>
    <col min="7447" max="7447" width="18" style="126" bestFit="1" customWidth="1"/>
    <col min="7448" max="7448" width="11.28515625" style="126" bestFit="1" customWidth="1"/>
    <col min="7449" max="7450" width="12.42578125" style="126" bestFit="1" customWidth="1"/>
    <col min="7451" max="7451" width="9.140625" style="126" bestFit="1" customWidth="1"/>
    <col min="7452" max="7677" width="8.85546875" style="126"/>
    <col min="7678" max="7678" width="4.7109375" style="126" customWidth="1"/>
    <col min="7679" max="7679" width="50.7109375" style="126" customWidth="1"/>
    <col min="7680" max="7680" width="20.140625" style="126" bestFit="1" customWidth="1"/>
    <col min="7681" max="7681" width="18.85546875" style="126" bestFit="1" customWidth="1"/>
    <col min="7682" max="7682" width="17.140625" style="126" bestFit="1" customWidth="1"/>
    <col min="7683" max="7683" width="17.28515625" style="126" bestFit="1" customWidth="1"/>
    <col min="7684" max="7684" width="16" style="126" bestFit="1" customWidth="1"/>
    <col min="7685" max="7685" width="20.140625" style="126" bestFit="1" customWidth="1"/>
    <col min="7686" max="7686" width="17.85546875" style="126" customWidth="1"/>
    <col min="7687" max="7687" width="17.140625" style="126" bestFit="1" customWidth="1"/>
    <col min="7688" max="7688" width="18.140625" style="126" customWidth="1"/>
    <col min="7689" max="7690" width="21.28515625" style="126" bestFit="1" customWidth="1"/>
    <col min="7691" max="7691" width="18.85546875" style="126" bestFit="1" customWidth="1"/>
    <col min="7692" max="7692" width="18.5703125" style="126" customWidth="1"/>
    <col min="7693" max="7694" width="18.85546875" style="126" bestFit="1" customWidth="1"/>
    <col min="7695" max="7695" width="17.140625" style="126" bestFit="1" customWidth="1"/>
    <col min="7696" max="7696" width="23.140625" style="126" customWidth="1"/>
    <col min="7697" max="7697" width="8.85546875" style="126"/>
    <col min="7698" max="7698" width="19.7109375" style="126" bestFit="1" customWidth="1"/>
    <col min="7699" max="7699" width="13.28515625" style="126" customWidth="1"/>
    <col min="7700" max="7700" width="8.85546875" style="126"/>
    <col min="7701" max="7701" width="13.7109375" style="126" bestFit="1" customWidth="1"/>
    <col min="7702" max="7702" width="15.7109375" style="126" bestFit="1" customWidth="1"/>
    <col min="7703" max="7703" width="18" style="126" bestFit="1" customWidth="1"/>
    <col min="7704" max="7704" width="11.28515625" style="126" bestFit="1" customWidth="1"/>
    <col min="7705" max="7706" width="12.42578125" style="126" bestFit="1" customWidth="1"/>
    <col min="7707" max="7707" width="9.140625" style="126" bestFit="1" customWidth="1"/>
    <col min="7708" max="7933" width="8.85546875" style="126"/>
    <col min="7934" max="7934" width="4.7109375" style="126" customWidth="1"/>
    <col min="7935" max="7935" width="50.7109375" style="126" customWidth="1"/>
    <col min="7936" max="7936" width="20.140625" style="126" bestFit="1" customWidth="1"/>
    <col min="7937" max="7937" width="18.85546875" style="126" bestFit="1" customWidth="1"/>
    <col min="7938" max="7938" width="17.140625" style="126" bestFit="1" customWidth="1"/>
    <col min="7939" max="7939" width="17.28515625" style="126" bestFit="1" customWidth="1"/>
    <col min="7940" max="7940" width="16" style="126" bestFit="1" customWidth="1"/>
    <col min="7941" max="7941" width="20.140625" style="126" bestFit="1" customWidth="1"/>
    <col min="7942" max="7942" width="17.85546875" style="126" customWidth="1"/>
    <col min="7943" max="7943" width="17.140625" style="126" bestFit="1" customWidth="1"/>
    <col min="7944" max="7944" width="18.140625" style="126" customWidth="1"/>
    <col min="7945" max="7946" width="21.28515625" style="126" bestFit="1" customWidth="1"/>
    <col min="7947" max="7947" width="18.85546875" style="126" bestFit="1" customWidth="1"/>
    <col min="7948" max="7948" width="18.5703125" style="126" customWidth="1"/>
    <col min="7949" max="7950" width="18.85546875" style="126" bestFit="1" customWidth="1"/>
    <col min="7951" max="7951" width="17.140625" style="126" bestFit="1" customWidth="1"/>
    <col min="7952" max="7952" width="23.140625" style="126" customWidth="1"/>
    <col min="7953" max="7953" width="8.85546875" style="126"/>
    <col min="7954" max="7954" width="19.7109375" style="126" bestFit="1" customWidth="1"/>
    <col min="7955" max="7955" width="13.28515625" style="126" customWidth="1"/>
    <col min="7956" max="7956" width="8.85546875" style="126"/>
    <col min="7957" max="7957" width="13.7109375" style="126" bestFit="1" customWidth="1"/>
    <col min="7958" max="7958" width="15.7109375" style="126" bestFit="1" customWidth="1"/>
    <col min="7959" max="7959" width="18" style="126" bestFit="1" customWidth="1"/>
    <col min="7960" max="7960" width="11.28515625" style="126" bestFit="1" customWidth="1"/>
    <col min="7961" max="7962" width="12.42578125" style="126" bestFit="1" customWidth="1"/>
    <col min="7963" max="7963" width="9.140625" style="126" bestFit="1" customWidth="1"/>
    <col min="7964" max="8189" width="8.85546875" style="126"/>
    <col min="8190" max="8190" width="4.7109375" style="126" customWidth="1"/>
    <col min="8191" max="8191" width="50.7109375" style="126" customWidth="1"/>
    <col min="8192" max="8192" width="20.140625" style="126" bestFit="1" customWidth="1"/>
    <col min="8193" max="8193" width="18.85546875" style="126" bestFit="1" customWidth="1"/>
    <col min="8194" max="8194" width="17.140625" style="126" bestFit="1" customWidth="1"/>
    <col min="8195" max="8195" width="17.28515625" style="126" bestFit="1" customWidth="1"/>
    <col min="8196" max="8196" width="16" style="126" bestFit="1" customWidth="1"/>
    <col min="8197" max="8197" width="20.140625" style="126" bestFit="1" customWidth="1"/>
    <col min="8198" max="8198" width="17.85546875" style="126" customWidth="1"/>
    <col min="8199" max="8199" width="17.140625" style="126" bestFit="1" customWidth="1"/>
    <col min="8200" max="8200" width="18.140625" style="126" customWidth="1"/>
    <col min="8201" max="8202" width="21.28515625" style="126" bestFit="1" customWidth="1"/>
    <col min="8203" max="8203" width="18.85546875" style="126" bestFit="1" customWidth="1"/>
    <col min="8204" max="8204" width="18.5703125" style="126" customWidth="1"/>
    <col min="8205" max="8206" width="18.85546875" style="126" bestFit="1" customWidth="1"/>
    <col min="8207" max="8207" width="17.140625" style="126" bestFit="1" customWidth="1"/>
    <col min="8208" max="8208" width="23.140625" style="126" customWidth="1"/>
    <col min="8209" max="8209" width="8.85546875" style="126"/>
    <col min="8210" max="8210" width="19.7109375" style="126" bestFit="1" customWidth="1"/>
    <col min="8211" max="8211" width="13.28515625" style="126" customWidth="1"/>
    <col min="8212" max="8212" width="8.85546875" style="126"/>
    <col min="8213" max="8213" width="13.7109375" style="126" bestFit="1" customWidth="1"/>
    <col min="8214" max="8214" width="15.7109375" style="126" bestFit="1" customWidth="1"/>
    <col min="8215" max="8215" width="18" style="126" bestFit="1" customWidth="1"/>
    <col min="8216" max="8216" width="11.28515625" style="126" bestFit="1" customWidth="1"/>
    <col min="8217" max="8218" width="12.42578125" style="126" bestFit="1" customWidth="1"/>
    <col min="8219" max="8219" width="9.140625" style="126" bestFit="1" customWidth="1"/>
    <col min="8220" max="8445" width="8.85546875" style="126"/>
    <col min="8446" max="8446" width="4.7109375" style="126" customWidth="1"/>
    <col min="8447" max="8447" width="50.7109375" style="126" customWidth="1"/>
    <col min="8448" max="8448" width="20.140625" style="126" bestFit="1" customWidth="1"/>
    <col min="8449" max="8449" width="18.85546875" style="126" bestFit="1" customWidth="1"/>
    <col min="8450" max="8450" width="17.140625" style="126" bestFit="1" customWidth="1"/>
    <col min="8451" max="8451" width="17.28515625" style="126" bestFit="1" customWidth="1"/>
    <col min="8452" max="8452" width="16" style="126" bestFit="1" customWidth="1"/>
    <col min="8453" max="8453" width="20.140625" style="126" bestFit="1" customWidth="1"/>
    <col min="8454" max="8454" width="17.85546875" style="126" customWidth="1"/>
    <col min="8455" max="8455" width="17.140625" style="126" bestFit="1" customWidth="1"/>
    <col min="8456" max="8456" width="18.140625" style="126" customWidth="1"/>
    <col min="8457" max="8458" width="21.28515625" style="126" bestFit="1" customWidth="1"/>
    <col min="8459" max="8459" width="18.85546875" style="126" bestFit="1" customWidth="1"/>
    <col min="8460" max="8460" width="18.5703125" style="126" customWidth="1"/>
    <col min="8461" max="8462" width="18.85546875" style="126" bestFit="1" customWidth="1"/>
    <col min="8463" max="8463" width="17.140625" style="126" bestFit="1" customWidth="1"/>
    <col min="8464" max="8464" width="23.140625" style="126" customWidth="1"/>
    <col min="8465" max="8465" width="8.85546875" style="126"/>
    <col min="8466" max="8466" width="19.7109375" style="126" bestFit="1" customWidth="1"/>
    <col min="8467" max="8467" width="13.28515625" style="126" customWidth="1"/>
    <col min="8468" max="8468" width="8.85546875" style="126"/>
    <col min="8469" max="8469" width="13.7109375" style="126" bestFit="1" customWidth="1"/>
    <col min="8470" max="8470" width="15.7109375" style="126" bestFit="1" customWidth="1"/>
    <col min="8471" max="8471" width="18" style="126" bestFit="1" customWidth="1"/>
    <col min="8472" max="8472" width="11.28515625" style="126" bestFit="1" customWidth="1"/>
    <col min="8473" max="8474" width="12.42578125" style="126" bestFit="1" customWidth="1"/>
    <col min="8475" max="8475" width="9.140625" style="126" bestFit="1" customWidth="1"/>
    <col min="8476" max="8701" width="8.85546875" style="126"/>
    <col min="8702" max="8702" width="4.7109375" style="126" customWidth="1"/>
    <col min="8703" max="8703" width="50.7109375" style="126" customWidth="1"/>
    <col min="8704" max="8704" width="20.140625" style="126" bestFit="1" customWidth="1"/>
    <col min="8705" max="8705" width="18.85546875" style="126" bestFit="1" customWidth="1"/>
    <col min="8706" max="8706" width="17.140625" style="126" bestFit="1" customWidth="1"/>
    <col min="8707" max="8707" width="17.28515625" style="126" bestFit="1" customWidth="1"/>
    <col min="8708" max="8708" width="16" style="126" bestFit="1" customWidth="1"/>
    <col min="8709" max="8709" width="20.140625" style="126" bestFit="1" customWidth="1"/>
    <col min="8710" max="8710" width="17.85546875" style="126" customWidth="1"/>
    <col min="8711" max="8711" width="17.140625" style="126" bestFit="1" customWidth="1"/>
    <col min="8712" max="8712" width="18.140625" style="126" customWidth="1"/>
    <col min="8713" max="8714" width="21.28515625" style="126" bestFit="1" customWidth="1"/>
    <col min="8715" max="8715" width="18.85546875" style="126" bestFit="1" customWidth="1"/>
    <col min="8716" max="8716" width="18.5703125" style="126" customWidth="1"/>
    <col min="8717" max="8718" width="18.85546875" style="126" bestFit="1" customWidth="1"/>
    <col min="8719" max="8719" width="17.140625" style="126" bestFit="1" customWidth="1"/>
    <col min="8720" max="8720" width="23.140625" style="126" customWidth="1"/>
    <col min="8721" max="8721" width="8.85546875" style="126"/>
    <col min="8722" max="8722" width="19.7109375" style="126" bestFit="1" customWidth="1"/>
    <col min="8723" max="8723" width="13.28515625" style="126" customWidth="1"/>
    <col min="8724" max="8724" width="8.85546875" style="126"/>
    <col min="8725" max="8725" width="13.7109375" style="126" bestFit="1" customWidth="1"/>
    <col min="8726" max="8726" width="15.7109375" style="126" bestFit="1" customWidth="1"/>
    <col min="8727" max="8727" width="18" style="126" bestFit="1" customWidth="1"/>
    <col min="8728" max="8728" width="11.28515625" style="126" bestFit="1" customWidth="1"/>
    <col min="8729" max="8730" width="12.42578125" style="126" bestFit="1" customWidth="1"/>
    <col min="8731" max="8731" width="9.140625" style="126" bestFit="1" customWidth="1"/>
    <col min="8732" max="8957" width="8.85546875" style="126"/>
    <col min="8958" max="8958" width="4.7109375" style="126" customWidth="1"/>
    <col min="8959" max="8959" width="50.7109375" style="126" customWidth="1"/>
    <col min="8960" max="8960" width="20.140625" style="126" bestFit="1" customWidth="1"/>
    <col min="8961" max="8961" width="18.85546875" style="126" bestFit="1" customWidth="1"/>
    <col min="8962" max="8962" width="17.140625" style="126" bestFit="1" customWidth="1"/>
    <col min="8963" max="8963" width="17.28515625" style="126" bestFit="1" customWidth="1"/>
    <col min="8964" max="8964" width="16" style="126" bestFit="1" customWidth="1"/>
    <col min="8965" max="8965" width="20.140625" style="126" bestFit="1" customWidth="1"/>
    <col min="8966" max="8966" width="17.85546875" style="126" customWidth="1"/>
    <col min="8967" max="8967" width="17.140625" style="126" bestFit="1" customWidth="1"/>
    <col min="8968" max="8968" width="18.140625" style="126" customWidth="1"/>
    <col min="8969" max="8970" width="21.28515625" style="126" bestFit="1" customWidth="1"/>
    <col min="8971" max="8971" width="18.85546875" style="126" bestFit="1" customWidth="1"/>
    <col min="8972" max="8972" width="18.5703125" style="126" customWidth="1"/>
    <col min="8973" max="8974" width="18.85546875" style="126" bestFit="1" customWidth="1"/>
    <col min="8975" max="8975" width="17.140625" style="126" bestFit="1" customWidth="1"/>
    <col min="8976" max="8976" width="23.140625" style="126" customWidth="1"/>
    <col min="8977" max="8977" width="8.85546875" style="126"/>
    <col min="8978" max="8978" width="19.7109375" style="126" bestFit="1" customWidth="1"/>
    <col min="8979" max="8979" width="13.28515625" style="126" customWidth="1"/>
    <col min="8980" max="8980" width="8.85546875" style="126"/>
    <col min="8981" max="8981" width="13.7109375" style="126" bestFit="1" customWidth="1"/>
    <col min="8982" max="8982" width="15.7109375" style="126" bestFit="1" customWidth="1"/>
    <col min="8983" max="8983" width="18" style="126" bestFit="1" customWidth="1"/>
    <col min="8984" max="8984" width="11.28515625" style="126" bestFit="1" customWidth="1"/>
    <col min="8985" max="8986" width="12.42578125" style="126" bestFit="1" customWidth="1"/>
    <col min="8987" max="8987" width="9.140625" style="126" bestFit="1" customWidth="1"/>
    <col min="8988" max="9213" width="8.85546875" style="126"/>
    <col min="9214" max="9214" width="4.7109375" style="126" customWidth="1"/>
    <col min="9215" max="9215" width="50.7109375" style="126" customWidth="1"/>
    <col min="9216" max="9216" width="20.140625" style="126" bestFit="1" customWidth="1"/>
    <col min="9217" max="9217" width="18.85546875" style="126" bestFit="1" customWidth="1"/>
    <col min="9218" max="9218" width="17.140625" style="126" bestFit="1" customWidth="1"/>
    <col min="9219" max="9219" width="17.28515625" style="126" bestFit="1" customWidth="1"/>
    <col min="9220" max="9220" width="16" style="126" bestFit="1" customWidth="1"/>
    <col min="9221" max="9221" width="20.140625" style="126" bestFit="1" customWidth="1"/>
    <col min="9222" max="9222" width="17.85546875" style="126" customWidth="1"/>
    <col min="9223" max="9223" width="17.140625" style="126" bestFit="1" customWidth="1"/>
    <col min="9224" max="9224" width="18.140625" style="126" customWidth="1"/>
    <col min="9225" max="9226" width="21.28515625" style="126" bestFit="1" customWidth="1"/>
    <col min="9227" max="9227" width="18.85546875" style="126" bestFit="1" customWidth="1"/>
    <col min="9228" max="9228" width="18.5703125" style="126" customWidth="1"/>
    <col min="9229" max="9230" width="18.85546875" style="126" bestFit="1" customWidth="1"/>
    <col min="9231" max="9231" width="17.140625" style="126" bestFit="1" customWidth="1"/>
    <col min="9232" max="9232" width="23.140625" style="126" customWidth="1"/>
    <col min="9233" max="9233" width="8.85546875" style="126"/>
    <col min="9234" max="9234" width="19.7109375" style="126" bestFit="1" customWidth="1"/>
    <col min="9235" max="9235" width="13.28515625" style="126" customWidth="1"/>
    <col min="9236" max="9236" width="8.85546875" style="126"/>
    <col min="9237" max="9237" width="13.7109375" style="126" bestFit="1" customWidth="1"/>
    <col min="9238" max="9238" width="15.7109375" style="126" bestFit="1" customWidth="1"/>
    <col min="9239" max="9239" width="18" style="126" bestFit="1" customWidth="1"/>
    <col min="9240" max="9240" width="11.28515625" style="126" bestFit="1" customWidth="1"/>
    <col min="9241" max="9242" width="12.42578125" style="126" bestFit="1" customWidth="1"/>
    <col min="9243" max="9243" width="9.140625" style="126" bestFit="1" customWidth="1"/>
    <col min="9244" max="9469" width="8.85546875" style="126"/>
    <col min="9470" max="9470" width="4.7109375" style="126" customWidth="1"/>
    <col min="9471" max="9471" width="50.7109375" style="126" customWidth="1"/>
    <col min="9472" max="9472" width="20.140625" style="126" bestFit="1" customWidth="1"/>
    <col min="9473" max="9473" width="18.85546875" style="126" bestFit="1" customWidth="1"/>
    <col min="9474" max="9474" width="17.140625" style="126" bestFit="1" customWidth="1"/>
    <col min="9475" max="9475" width="17.28515625" style="126" bestFit="1" customWidth="1"/>
    <col min="9476" max="9476" width="16" style="126" bestFit="1" customWidth="1"/>
    <col min="9477" max="9477" width="20.140625" style="126" bestFit="1" customWidth="1"/>
    <col min="9478" max="9478" width="17.85546875" style="126" customWidth="1"/>
    <col min="9479" max="9479" width="17.140625" style="126" bestFit="1" customWidth="1"/>
    <col min="9480" max="9480" width="18.140625" style="126" customWidth="1"/>
    <col min="9481" max="9482" width="21.28515625" style="126" bestFit="1" customWidth="1"/>
    <col min="9483" max="9483" width="18.85546875" style="126" bestFit="1" customWidth="1"/>
    <col min="9484" max="9484" width="18.5703125" style="126" customWidth="1"/>
    <col min="9485" max="9486" width="18.85546875" style="126" bestFit="1" customWidth="1"/>
    <col min="9487" max="9487" width="17.140625" style="126" bestFit="1" customWidth="1"/>
    <col min="9488" max="9488" width="23.140625" style="126" customWidth="1"/>
    <col min="9489" max="9489" width="8.85546875" style="126"/>
    <col min="9490" max="9490" width="19.7109375" style="126" bestFit="1" customWidth="1"/>
    <col min="9491" max="9491" width="13.28515625" style="126" customWidth="1"/>
    <col min="9492" max="9492" width="8.85546875" style="126"/>
    <col min="9493" max="9493" width="13.7109375" style="126" bestFit="1" customWidth="1"/>
    <col min="9494" max="9494" width="15.7109375" style="126" bestFit="1" customWidth="1"/>
    <col min="9495" max="9495" width="18" style="126" bestFit="1" customWidth="1"/>
    <col min="9496" max="9496" width="11.28515625" style="126" bestFit="1" customWidth="1"/>
    <col min="9497" max="9498" width="12.42578125" style="126" bestFit="1" customWidth="1"/>
    <col min="9499" max="9499" width="9.140625" style="126" bestFit="1" customWidth="1"/>
    <col min="9500" max="9725" width="8.85546875" style="126"/>
    <col min="9726" max="9726" width="4.7109375" style="126" customWidth="1"/>
    <col min="9727" max="9727" width="50.7109375" style="126" customWidth="1"/>
    <col min="9728" max="9728" width="20.140625" style="126" bestFit="1" customWidth="1"/>
    <col min="9729" max="9729" width="18.85546875" style="126" bestFit="1" customWidth="1"/>
    <col min="9730" max="9730" width="17.140625" style="126" bestFit="1" customWidth="1"/>
    <col min="9731" max="9731" width="17.28515625" style="126" bestFit="1" customWidth="1"/>
    <col min="9732" max="9732" width="16" style="126" bestFit="1" customWidth="1"/>
    <col min="9733" max="9733" width="20.140625" style="126" bestFit="1" customWidth="1"/>
    <col min="9734" max="9734" width="17.85546875" style="126" customWidth="1"/>
    <col min="9735" max="9735" width="17.140625" style="126" bestFit="1" customWidth="1"/>
    <col min="9736" max="9736" width="18.140625" style="126" customWidth="1"/>
    <col min="9737" max="9738" width="21.28515625" style="126" bestFit="1" customWidth="1"/>
    <col min="9739" max="9739" width="18.85546875" style="126" bestFit="1" customWidth="1"/>
    <col min="9740" max="9740" width="18.5703125" style="126" customWidth="1"/>
    <col min="9741" max="9742" width="18.85546875" style="126" bestFit="1" customWidth="1"/>
    <col min="9743" max="9743" width="17.140625" style="126" bestFit="1" customWidth="1"/>
    <col min="9744" max="9744" width="23.140625" style="126" customWidth="1"/>
    <col min="9745" max="9745" width="8.85546875" style="126"/>
    <col min="9746" max="9746" width="19.7109375" style="126" bestFit="1" customWidth="1"/>
    <col min="9747" max="9747" width="13.28515625" style="126" customWidth="1"/>
    <col min="9748" max="9748" width="8.85546875" style="126"/>
    <col min="9749" max="9749" width="13.7109375" style="126" bestFit="1" customWidth="1"/>
    <col min="9750" max="9750" width="15.7109375" style="126" bestFit="1" customWidth="1"/>
    <col min="9751" max="9751" width="18" style="126" bestFit="1" customWidth="1"/>
    <col min="9752" max="9752" width="11.28515625" style="126" bestFit="1" customWidth="1"/>
    <col min="9753" max="9754" width="12.42578125" style="126" bestFit="1" customWidth="1"/>
    <col min="9755" max="9755" width="9.140625" style="126" bestFit="1" customWidth="1"/>
    <col min="9756" max="9981" width="8.85546875" style="126"/>
    <col min="9982" max="9982" width="4.7109375" style="126" customWidth="1"/>
    <col min="9983" max="9983" width="50.7109375" style="126" customWidth="1"/>
    <col min="9984" max="9984" width="20.140625" style="126" bestFit="1" customWidth="1"/>
    <col min="9985" max="9985" width="18.85546875" style="126" bestFit="1" customWidth="1"/>
    <col min="9986" max="9986" width="17.140625" style="126" bestFit="1" customWidth="1"/>
    <col min="9987" max="9987" width="17.28515625" style="126" bestFit="1" customWidth="1"/>
    <col min="9988" max="9988" width="16" style="126" bestFit="1" customWidth="1"/>
    <col min="9989" max="9989" width="20.140625" style="126" bestFit="1" customWidth="1"/>
    <col min="9990" max="9990" width="17.85546875" style="126" customWidth="1"/>
    <col min="9991" max="9991" width="17.140625" style="126" bestFit="1" customWidth="1"/>
    <col min="9992" max="9992" width="18.140625" style="126" customWidth="1"/>
    <col min="9993" max="9994" width="21.28515625" style="126" bestFit="1" customWidth="1"/>
    <col min="9995" max="9995" width="18.85546875" style="126" bestFit="1" customWidth="1"/>
    <col min="9996" max="9996" width="18.5703125" style="126" customWidth="1"/>
    <col min="9997" max="9998" width="18.85546875" style="126" bestFit="1" customWidth="1"/>
    <col min="9999" max="9999" width="17.140625" style="126" bestFit="1" customWidth="1"/>
    <col min="10000" max="10000" width="23.140625" style="126" customWidth="1"/>
    <col min="10001" max="10001" width="8.85546875" style="126"/>
    <col min="10002" max="10002" width="19.7109375" style="126" bestFit="1" customWidth="1"/>
    <col min="10003" max="10003" width="13.28515625" style="126" customWidth="1"/>
    <col min="10004" max="10004" width="8.85546875" style="126"/>
    <col min="10005" max="10005" width="13.7109375" style="126" bestFit="1" customWidth="1"/>
    <col min="10006" max="10006" width="15.7109375" style="126" bestFit="1" customWidth="1"/>
    <col min="10007" max="10007" width="18" style="126" bestFit="1" customWidth="1"/>
    <col min="10008" max="10008" width="11.28515625" style="126" bestFit="1" customWidth="1"/>
    <col min="10009" max="10010" width="12.42578125" style="126" bestFit="1" customWidth="1"/>
    <col min="10011" max="10011" width="9.140625" style="126" bestFit="1" customWidth="1"/>
    <col min="10012" max="10237" width="8.85546875" style="126"/>
    <col min="10238" max="10238" width="4.7109375" style="126" customWidth="1"/>
    <col min="10239" max="10239" width="50.7109375" style="126" customWidth="1"/>
    <col min="10240" max="10240" width="20.140625" style="126" bestFit="1" customWidth="1"/>
    <col min="10241" max="10241" width="18.85546875" style="126" bestFit="1" customWidth="1"/>
    <col min="10242" max="10242" width="17.140625" style="126" bestFit="1" customWidth="1"/>
    <col min="10243" max="10243" width="17.28515625" style="126" bestFit="1" customWidth="1"/>
    <col min="10244" max="10244" width="16" style="126" bestFit="1" customWidth="1"/>
    <col min="10245" max="10245" width="20.140625" style="126" bestFit="1" customWidth="1"/>
    <col min="10246" max="10246" width="17.85546875" style="126" customWidth="1"/>
    <col min="10247" max="10247" width="17.140625" style="126" bestFit="1" customWidth="1"/>
    <col min="10248" max="10248" width="18.140625" style="126" customWidth="1"/>
    <col min="10249" max="10250" width="21.28515625" style="126" bestFit="1" customWidth="1"/>
    <col min="10251" max="10251" width="18.85546875" style="126" bestFit="1" customWidth="1"/>
    <col min="10252" max="10252" width="18.5703125" style="126" customWidth="1"/>
    <col min="10253" max="10254" width="18.85546875" style="126" bestFit="1" customWidth="1"/>
    <col min="10255" max="10255" width="17.140625" style="126" bestFit="1" customWidth="1"/>
    <col min="10256" max="10256" width="23.140625" style="126" customWidth="1"/>
    <col min="10257" max="10257" width="8.85546875" style="126"/>
    <col min="10258" max="10258" width="19.7109375" style="126" bestFit="1" customWidth="1"/>
    <col min="10259" max="10259" width="13.28515625" style="126" customWidth="1"/>
    <col min="10260" max="10260" width="8.85546875" style="126"/>
    <col min="10261" max="10261" width="13.7109375" style="126" bestFit="1" customWidth="1"/>
    <col min="10262" max="10262" width="15.7109375" style="126" bestFit="1" customWidth="1"/>
    <col min="10263" max="10263" width="18" style="126" bestFit="1" customWidth="1"/>
    <col min="10264" max="10264" width="11.28515625" style="126" bestFit="1" customWidth="1"/>
    <col min="10265" max="10266" width="12.42578125" style="126" bestFit="1" customWidth="1"/>
    <col min="10267" max="10267" width="9.140625" style="126" bestFit="1" customWidth="1"/>
    <col min="10268" max="10493" width="8.85546875" style="126"/>
    <col min="10494" max="10494" width="4.7109375" style="126" customWidth="1"/>
    <col min="10495" max="10495" width="50.7109375" style="126" customWidth="1"/>
    <col min="10496" max="10496" width="20.140625" style="126" bestFit="1" customWidth="1"/>
    <col min="10497" max="10497" width="18.85546875" style="126" bestFit="1" customWidth="1"/>
    <col min="10498" max="10498" width="17.140625" style="126" bestFit="1" customWidth="1"/>
    <col min="10499" max="10499" width="17.28515625" style="126" bestFit="1" customWidth="1"/>
    <col min="10500" max="10500" width="16" style="126" bestFit="1" customWidth="1"/>
    <col min="10501" max="10501" width="20.140625" style="126" bestFit="1" customWidth="1"/>
    <col min="10502" max="10502" width="17.85546875" style="126" customWidth="1"/>
    <col min="10503" max="10503" width="17.140625" style="126" bestFit="1" customWidth="1"/>
    <col min="10504" max="10504" width="18.140625" style="126" customWidth="1"/>
    <col min="10505" max="10506" width="21.28515625" style="126" bestFit="1" customWidth="1"/>
    <col min="10507" max="10507" width="18.85546875" style="126" bestFit="1" customWidth="1"/>
    <col min="10508" max="10508" width="18.5703125" style="126" customWidth="1"/>
    <col min="10509" max="10510" width="18.85546875" style="126" bestFit="1" customWidth="1"/>
    <col min="10511" max="10511" width="17.140625" style="126" bestFit="1" customWidth="1"/>
    <col min="10512" max="10512" width="23.140625" style="126" customWidth="1"/>
    <col min="10513" max="10513" width="8.85546875" style="126"/>
    <col min="10514" max="10514" width="19.7109375" style="126" bestFit="1" customWidth="1"/>
    <col min="10515" max="10515" width="13.28515625" style="126" customWidth="1"/>
    <col min="10516" max="10516" width="8.85546875" style="126"/>
    <col min="10517" max="10517" width="13.7109375" style="126" bestFit="1" customWidth="1"/>
    <col min="10518" max="10518" width="15.7109375" style="126" bestFit="1" customWidth="1"/>
    <col min="10519" max="10519" width="18" style="126" bestFit="1" customWidth="1"/>
    <col min="10520" max="10520" width="11.28515625" style="126" bestFit="1" customWidth="1"/>
    <col min="10521" max="10522" width="12.42578125" style="126" bestFit="1" customWidth="1"/>
    <col min="10523" max="10523" width="9.140625" style="126" bestFit="1" customWidth="1"/>
    <col min="10524" max="10749" width="8.85546875" style="126"/>
    <col min="10750" max="10750" width="4.7109375" style="126" customWidth="1"/>
    <col min="10751" max="10751" width="50.7109375" style="126" customWidth="1"/>
    <col min="10752" max="10752" width="20.140625" style="126" bestFit="1" customWidth="1"/>
    <col min="10753" max="10753" width="18.85546875" style="126" bestFit="1" customWidth="1"/>
    <col min="10754" max="10754" width="17.140625" style="126" bestFit="1" customWidth="1"/>
    <col min="10755" max="10755" width="17.28515625" style="126" bestFit="1" customWidth="1"/>
    <col min="10756" max="10756" width="16" style="126" bestFit="1" customWidth="1"/>
    <col min="10757" max="10757" width="20.140625" style="126" bestFit="1" customWidth="1"/>
    <col min="10758" max="10758" width="17.85546875" style="126" customWidth="1"/>
    <col min="10759" max="10759" width="17.140625" style="126" bestFit="1" customWidth="1"/>
    <col min="10760" max="10760" width="18.140625" style="126" customWidth="1"/>
    <col min="10761" max="10762" width="21.28515625" style="126" bestFit="1" customWidth="1"/>
    <col min="10763" max="10763" width="18.85546875" style="126" bestFit="1" customWidth="1"/>
    <col min="10764" max="10764" width="18.5703125" style="126" customWidth="1"/>
    <col min="10765" max="10766" width="18.85546875" style="126" bestFit="1" customWidth="1"/>
    <col min="10767" max="10767" width="17.140625" style="126" bestFit="1" customWidth="1"/>
    <col min="10768" max="10768" width="23.140625" style="126" customWidth="1"/>
    <col min="10769" max="10769" width="8.85546875" style="126"/>
    <col min="10770" max="10770" width="19.7109375" style="126" bestFit="1" customWidth="1"/>
    <col min="10771" max="10771" width="13.28515625" style="126" customWidth="1"/>
    <col min="10772" max="10772" width="8.85546875" style="126"/>
    <col min="10773" max="10773" width="13.7109375" style="126" bestFit="1" customWidth="1"/>
    <col min="10774" max="10774" width="15.7109375" style="126" bestFit="1" customWidth="1"/>
    <col min="10775" max="10775" width="18" style="126" bestFit="1" customWidth="1"/>
    <col min="10776" max="10776" width="11.28515625" style="126" bestFit="1" customWidth="1"/>
    <col min="10777" max="10778" width="12.42578125" style="126" bestFit="1" customWidth="1"/>
    <col min="10779" max="10779" width="9.140625" style="126" bestFit="1" customWidth="1"/>
    <col min="10780" max="11005" width="8.85546875" style="126"/>
    <col min="11006" max="11006" width="4.7109375" style="126" customWidth="1"/>
    <col min="11007" max="11007" width="50.7109375" style="126" customWidth="1"/>
    <col min="11008" max="11008" width="20.140625" style="126" bestFit="1" customWidth="1"/>
    <col min="11009" max="11009" width="18.85546875" style="126" bestFit="1" customWidth="1"/>
    <col min="11010" max="11010" width="17.140625" style="126" bestFit="1" customWidth="1"/>
    <col min="11011" max="11011" width="17.28515625" style="126" bestFit="1" customWidth="1"/>
    <col min="11012" max="11012" width="16" style="126" bestFit="1" customWidth="1"/>
    <col min="11013" max="11013" width="20.140625" style="126" bestFit="1" customWidth="1"/>
    <col min="11014" max="11014" width="17.85546875" style="126" customWidth="1"/>
    <col min="11015" max="11015" width="17.140625" style="126" bestFit="1" customWidth="1"/>
    <col min="11016" max="11016" width="18.140625" style="126" customWidth="1"/>
    <col min="11017" max="11018" width="21.28515625" style="126" bestFit="1" customWidth="1"/>
    <col min="11019" max="11019" width="18.85546875" style="126" bestFit="1" customWidth="1"/>
    <col min="11020" max="11020" width="18.5703125" style="126" customWidth="1"/>
    <col min="11021" max="11022" width="18.85546875" style="126" bestFit="1" customWidth="1"/>
    <col min="11023" max="11023" width="17.140625" style="126" bestFit="1" customWidth="1"/>
    <col min="11024" max="11024" width="23.140625" style="126" customWidth="1"/>
    <col min="11025" max="11025" width="8.85546875" style="126"/>
    <col min="11026" max="11026" width="19.7109375" style="126" bestFit="1" customWidth="1"/>
    <col min="11027" max="11027" width="13.28515625" style="126" customWidth="1"/>
    <col min="11028" max="11028" width="8.85546875" style="126"/>
    <col min="11029" max="11029" width="13.7109375" style="126" bestFit="1" customWidth="1"/>
    <col min="11030" max="11030" width="15.7109375" style="126" bestFit="1" customWidth="1"/>
    <col min="11031" max="11031" width="18" style="126" bestFit="1" customWidth="1"/>
    <col min="11032" max="11032" width="11.28515625" style="126" bestFit="1" customWidth="1"/>
    <col min="11033" max="11034" width="12.42578125" style="126" bestFit="1" customWidth="1"/>
    <col min="11035" max="11035" width="9.140625" style="126" bestFit="1" customWidth="1"/>
    <col min="11036" max="11261" width="8.85546875" style="126"/>
    <col min="11262" max="11262" width="4.7109375" style="126" customWidth="1"/>
    <col min="11263" max="11263" width="50.7109375" style="126" customWidth="1"/>
    <col min="11264" max="11264" width="20.140625" style="126" bestFit="1" customWidth="1"/>
    <col min="11265" max="11265" width="18.85546875" style="126" bestFit="1" customWidth="1"/>
    <col min="11266" max="11266" width="17.140625" style="126" bestFit="1" customWidth="1"/>
    <col min="11267" max="11267" width="17.28515625" style="126" bestFit="1" customWidth="1"/>
    <col min="11268" max="11268" width="16" style="126" bestFit="1" customWidth="1"/>
    <col min="11269" max="11269" width="20.140625" style="126" bestFit="1" customWidth="1"/>
    <col min="11270" max="11270" width="17.85546875" style="126" customWidth="1"/>
    <col min="11271" max="11271" width="17.140625" style="126" bestFit="1" customWidth="1"/>
    <col min="11272" max="11272" width="18.140625" style="126" customWidth="1"/>
    <col min="11273" max="11274" width="21.28515625" style="126" bestFit="1" customWidth="1"/>
    <col min="11275" max="11275" width="18.85546875" style="126" bestFit="1" customWidth="1"/>
    <col min="11276" max="11276" width="18.5703125" style="126" customWidth="1"/>
    <col min="11277" max="11278" width="18.85546875" style="126" bestFit="1" customWidth="1"/>
    <col min="11279" max="11279" width="17.140625" style="126" bestFit="1" customWidth="1"/>
    <col min="11280" max="11280" width="23.140625" style="126" customWidth="1"/>
    <col min="11281" max="11281" width="8.85546875" style="126"/>
    <col min="11282" max="11282" width="19.7109375" style="126" bestFit="1" customWidth="1"/>
    <col min="11283" max="11283" width="13.28515625" style="126" customWidth="1"/>
    <col min="11284" max="11284" width="8.85546875" style="126"/>
    <col min="11285" max="11285" width="13.7109375" style="126" bestFit="1" customWidth="1"/>
    <col min="11286" max="11286" width="15.7109375" style="126" bestFit="1" customWidth="1"/>
    <col min="11287" max="11287" width="18" style="126" bestFit="1" customWidth="1"/>
    <col min="11288" max="11288" width="11.28515625" style="126" bestFit="1" customWidth="1"/>
    <col min="11289" max="11290" width="12.42578125" style="126" bestFit="1" customWidth="1"/>
    <col min="11291" max="11291" width="9.140625" style="126" bestFit="1" customWidth="1"/>
    <col min="11292" max="11517" width="8.85546875" style="126"/>
    <col min="11518" max="11518" width="4.7109375" style="126" customWidth="1"/>
    <col min="11519" max="11519" width="50.7109375" style="126" customWidth="1"/>
    <col min="11520" max="11520" width="20.140625" style="126" bestFit="1" customWidth="1"/>
    <col min="11521" max="11521" width="18.85546875" style="126" bestFit="1" customWidth="1"/>
    <col min="11522" max="11522" width="17.140625" style="126" bestFit="1" customWidth="1"/>
    <col min="11523" max="11523" width="17.28515625" style="126" bestFit="1" customWidth="1"/>
    <col min="11524" max="11524" width="16" style="126" bestFit="1" customWidth="1"/>
    <col min="11525" max="11525" width="20.140625" style="126" bestFit="1" customWidth="1"/>
    <col min="11526" max="11526" width="17.85546875" style="126" customWidth="1"/>
    <col min="11527" max="11527" width="17.140625" style="126" bestFit="1" customWidth="1"/>
    <col min="11528" max="11528" width="18.140625" style="126" customWidth="1"/>
    <col min="11529" max="11530" width="21.28515625" style="126" bestFit="1" customWidth="1"/>
    <col min="11531" max="11531" width="18.85546875" style="126" bestFit="1" customWidth="1"/>
    <col min="11532" max="11532" width="18.5703125" style="126" customWidth="1"/>
    <col min="11533" max="11534" width="18.85546875" style="126" bestFit="1" customWidth="1"/>
    <col min="11535" max="11535" width="17.140625" style="126" bestFit="1" customWidth="1"/>
    <col min="11536" max="11536" width="23.140625" style="126" customWidth="1"/>
    <col min="11537" max="11537" width="8.85546875" style="126"/>
    <col min="11538" max="11538" width="19.7109375" style="126" bestFit="1" customWidth="1"/>
    <col min="11539" max="11539" width="13.28515625" style="126" customWidth="1"/>
    <col min="11540" max="11540" width="8.85546875" style="126"/>
    <col min="11541" max="11541" width="13.7109375" style="126" bestFit="1" customWidth="1"/>
    <col min="11542" max="11542" width="15.7109375" style="126" bestFit="1" customWidth="1"/>
    <col min="11543" max="11543" width="18" style="126" bestFit="1" customWidth="1"/>
    <col min="11544" max="11544" width="11.28515625" style="126" bestFit="1" customWidth="1"/>
    <col min="11545" max="11546" width="12.42578125" style="126" bestFit="1" customWidth="1"/>
    <col min="11547" max="11547" width="9.140625" style="126" bestFit="1" customWidth="1"/>
    <col min="11548" max="11773" width="8.85546875" style="126"/>
    <col min="11774" max="11774" width="4.7109375" style="126" customWidth="1"/>
    <col min="11775" max="11775" width="50.7109375" style="126" customWidth="1"/>
    <col min="11776" max="11776" width="20.140625" style="126" bestFit="1" customWidth="1"/>
    <col min="11777" max="11777" width="18.85546875" style="126" bestFit="1" customWidth="1"/>
    <col min="11778" max="11778" width="17.140625" style="126" bestFit="1" customWidth="1"/>
    <col min="11779" max="11779" width="17.28515625" style="126" bestFit="1" customWidth="1"/>
    <col min="11780" max="11780" width="16" style="126" bestFit="1" customWidth="1"/>
    <col min="11781" max="11781" width="20.140625" style="126" bestFit="1" customWidth="1"/>
    <col min="11782" max="11782" width="17.85546875" style="126" customWidth="1"/>
    <col min="11783" max="11783" width="17.140625" style="126" bestFit="1" customWidth="1"/>
    <col min="11784" max="11784" width="18.140625" style="126" customWidth="1"/>
    <col min="11785" max="11786" width="21.28515625" style="126" bestFit="1" customWidth="1"/>
    <col min="11787" max="11787" width="18.85546875" style="126" bestFit="1" customWidth="1"/>
    <col min="11788" max="11788" width="18.5703125" style="126" customWidth="1"/>
    <col min="11789" max="11790" width="18.85546875" style="126" bestFit="1" customWidth="1"/>
    <col min="11791" max="11791" width="17.140625" style="126" bestFit="1" customWidth="1"/>
    <col min="11792" max="11792" width="23.140625" style="126" customWidth="1"/>
    <col min="11793" max="11793" width="8.85546875" style="126"/>
    <col min="11794" max="11794" width="19.7109375" style="126" bestFit="1" customWidth="1"/>
    <col min="11795" max="11795" width="13.28515625" style="126" customWidth="1"/>
    <col min="11796" max="11796" width="8.85546875" style="126"/>
    <col min="11797" max="11797" width="13.7109375" style="126" bestFit="1" customWidth="1"/>
    <col min="11798" max="11798" width="15.7109375" style="126" bestFit="1" customWidth="1"/>
    <col min="11799" max="11799" width="18" style="126" bestFit="1" customWidth="1"/>
    <col min="11800" max="11800" width="11.28515625" style="126" bestFit="1" customWidth="1"/>
    <col min="11801" max="11802" width="12.42578125" style="126" bestFit="1" customWidth="1"/>
    <col min="11803" max="11803" width="9.140625" style="126" bestFit="1" customWidth="1"/>
    <col min="11804" max="12029" width="8.85546875" style="126"/>
    <col min="12030" max="12030" width="4.7109375" style="126" customWidth="1"/>
    <col min="12031" max="12031" width="50.7109375" style="126" customWidth="1"/>
    <col min="12032" max="12032" width="20.140625" style="126" bestFit="1" customWidth="1"/>
    <col min="12033" max="12033" width="18.85546875" style="126" bestFit="1" customWidth="1"/>
    <col min="12034" max="12034" width="17.140625" style="126" bestFit="1" customWidth="1"/>
    <col min="12035" max="12035" width="17.28515625" style="126" bestFit="1" customWidth="1"/>
    <col min="12036" max="12036" width="16" style="126" bestFit="1" customWidth="1"/>
    <col min="12037" max="12037" width="20.140625" style="126" bestFit="1" customWidth="1"/>
    <col min="12038" max="12038" width="17.85546875" style="126" customWidth="1"/>
    <col min="12039" max="12039" width="17.140625" style="126" bestFit="1" customWidth="1"/>
    <col min="12040" max="12040" width="18.140625" style="126" customWidth="1"/>
    <col min="12041" max="12042" width="21.28515625" style="126" bestFit="1" customWidth="1"/>
    <col min="12043" max="12043" width="18.85546875" style="126" bestFit="1" customWidth="1"/>
    <col min="12044" max="12044" width="18.5703125" style="126" customWidth="1"/>
    <col min="12045" max="12046" width="18.85546875" style="126" bestFit="1" customWidth="1"/>
    <col min="12047" max="12047" width="17.140625" style="126" bestFit="1" customWidth="1"/>
    <col min="12048" max="12048" width="23.140625" style="126" customWidth="1"/>
    <col min="12049" max="12049" width="8.85546875" style="126"/>
    <col min="12050" max="12050" width="19.7109375" style="126" bestFit="1" customWidth="1"/>
    <col min="12051" max="12051" width="13.28515625" style="126" customWidth="1"/>
    <col min="12052" max="12052" width="8.85546875" style="126"/>
    <col min="12053" max="12053" width="13.7109375" style="126" bestFit="1" customWidth="1"/>
    <col min="12054" max="12054" width="15.7109375" style="126" bestFit="1" customWidth="1"/>
    <col min="12055" max="12055" width="18" style="126" bestFit="1" customWidth="1"/>
    <col min="12056" max="12056" width="11.28515625" style="126" bestFit="1" customWidth="1"/>
    <col min="12057" max="12058" width="12.42578125" style="126" bestFit="1" customWidth="1"/>
    <col min="12059" max="12059" width="9.140625" style="126" bestFit="1" customWidth="1"/>
    <col min="12060" max="12285" width="8.85546875" style="126"/>
    <col min="12286" max="12286" width="4.7109375" style="126" customWidth="1"/>
    <col min="12287" max="12287" width="50.7109375" style="126" customWidth="1"/>
    <col min="12288" max="12288" width="20.140625" style="126" bestFit="1" customWidth="1"/>
    <col min="12289" max="12289" width="18.85546875" style="126" bestFit="1" customWidth="1"/>
    <col min="12290" max="12290" width="17.140625" style="126" bestFit="1" customWidth="1"/>
    <col min="12291" max="12291" width="17.28515625" style="126" bestFit="1" customWidth="1"/>
    <col min="12292" max="12292" width="16" style="126" bestFit="1" customWidth="1"/>
    <col min="12293" max="12293" width="20.140625" style="126" bestFit="1" customWidth="1"/>
    <col min="12294" max="12294" width="17.85546875" style="126" customWidth="1"/>
    <col min="12295" max="12295" width="17.140625" style="126" bestFit="1" customWidth="1"/>
    <col min="12296" max="12296" width="18.140625" style="126" customWidth="1"/>
    <col min="12297" max="12298" width="21.28515625" style="126" bestFit="1" customWidth="1"/>
    <col min="12299" max="12299" width="18.85546875" style="126" bestFit="1" customWidth="1"/>
    <col min="12300" max="12300" width="18.5703125" style="126" customWidth="1"/>
    <col min="12301" max="12302" width="18.85546875" style="126" bestFit="1" customWidth="1"/>
    <col min="12303" max="12303" width="17.140625" style="126" bestFit="1" customWidth="1"/>
    <col min="12304" max="12304" width="23.140625" style="126" customWidth="1"/>
    <col min="12305" max="12305" width="8.85546875" style="126"/>
    <col min="12306" max="12306" width="19.7109375" style="126" bestFit="1" customWidth="1"/>
    <col min="12307" max="12307" width="13.28515625" style="126" customWidth="1"/>
    <col min="12308" max="12308" width="8.85546875" style="126"/>
    <col min="12309" max="12309" width="13.7109375" style="126" bestFit="1" customWidth="1"/>
    <col min="12310" max="12310" width="15.7109375" style="126" bestFit="1" customWidth="1"/>
    <col min="12311" max="12311" width="18" style="126" bestFit="1" customWidth="1"/>
    <col min="12312" max="12312" width="11.28515625" style="126" bestFit="1" customWidth="1"/>
    <col min="12313" max="12314" width="12.42578125" style="126" bestFit="1" customWidth="1"/>
    <col min="12315" max="12315" width="9.140625" style="126" bestFit="1" customWidth="1"/>
    <col min="12316" max="12541" width="8.85546875" style="126"/>
    <col min="12542" max="12542" width="4.7109375" style="126" customWidth="1"/>
    <col min="12543" max="12543" width="50.7109375" style="126" customWidth="1"/>
    <col min="12544" max="12544" width="20.140625" style="126" bestFit="1" customWidth="1"/>
    <col min="12545" max="12545" width="18.85546875" style="126" bestFit="1" customWidth="1"/>
    <col min="12546" max="12546" width="17.140625" style="126" bestFit="1" customWidth="1"/>
    <col min="12547" max="12547" width="17.28515625" style="126" bestFit="1" customWidth="1"/>
    <col min="12548" max="12548" width="16" style="126" bestFit="1" customWidth="1"/>
    <col min="12549" max="12549" width="20.140625" style="126" bestFit="1" customWidth="1"/>
    <col min="12550" max="12550" width="17.85546875" style="126" customWidth="1"/>
    <col min="12551" max="12551" width="17.140625" style="126" bestFit="1" customWidth="1"/>
    <col min="12552" max="12552" width="18.140625" style="126" customWidth="1"/>
    <col min="12553" max="12554" width="21.28515625" style="126" bestFit="1" customWidth="1"/>
    <col min="12555" max="12555" width="18.85546875" style="126" bestFit="1" customWidth="1"/>
    <col min="12556" max="12556" width="18.5703125" style="126" customWidth="1"/>
    <col min="12557" max="12558" width="18.85546875" style="126" bestFit="1" customWidth="1"/>
    <col min="12559" max="12559" width="17.140625" style="126" bestFit="1" customWidth="1"/>
    <col min="12560" max="12560" width="23.140625" style="126" customWidth="1"/>
    <col min="12561" max="12561" width="8.85546875" style="126"/>
    <col min="12562" max="12562" width="19.7109375" style="126" bestFit="1" customWidth="1"/>
    <col min="12563" max="12563" width="13.28515625" style="126" customWidth="1"/>
    <col min="12564" max="12564" width="8.85546875" style="126"/>
    <col min="12565" max="12565" width="13.7109375" style="126" bestFit="1" customWidth="1"/>
    <col min="12566" max="12566" width="15.7109375" style="126" bestFit="1" customWidth="1"/>
    <col min="12567" max="12567" width="18" style="126" bestFit="1" customWidth="1"/>
    <col min="12568" max="12568" width="11.28515625" style="126" bestFit="1" customWidth="1"/>
    <col min="12569" max="12570" width="12.42578125" style="126" bestFit="1" customWidth="1"/>
    <col min="12571" max="12571" width="9.140625" style="126" bestFit="1" customWidth="1"/>
    <col min="12572" max="12797" width="8.85546875" style="126"/>
    <col min="12798" max="12798" width="4.7109375" style="126" customWidth="1"/>
    <col min="12799" max="12799" width="50.7109375" style="126" customWidth="1"/>
    <col min="12800" max="12800" width="20.140625" style="126" bestFit="1" customWidth="1"/>
    <col min="12801" max="12801" width="18.85546875" style="126" bestFit="1" customWidth="1"/>
    <col min="12802" max="12802" width="17.140625" style="126" bestFit="1" customWidth="1"/>
    <col min="12803" max="12803" width="17.28515625" style="126" bestFit="1" customWidth="1"/>
    <col min="12804" max="12804" width="16" style="126" bestFit="1" customWidth="1"/>
    <col min="12805" max="12805" width="20.140625" style="126" bestFit="1" customWidth="1"/>
    <col min="12806" max="12806" width="17.85546875" style="126" customWidth="1"/>
    <col min="12807" max="12807" width="17.140625" style="126" bestFit="1" customWidth="1"/>
    <col min="12808" max="12808" width="18.140625" style="126" customWidth="1"/>
    <col min="12809" max="12810" width="21.28515625" style="126" bestFit="1" customWidth="1"/>
    <col min="12811" max="12811" width="18.85546875" style="126" bestFit="1" customWidth="1"/>
    <col min="12812" max="12812" width="18.5703125" style="126" customWidth="1"/>
    <col min="12813" max="12814" width="18.85546875" style="126" bestFit="1" customWidth="1"/>
    <col min="12815" max="12815" width="17.140625" style="126" bestFit="1" customWidth="1"/>
    <col min="12816" max="12816" width="23.140625" style="126" customWidth="1"/>
    <col min="12817" max="12817" width="8.85546875" style="126"/>
    <col min="12818" max="12818" width="19.7109375" style="126" bestFit="1" customWidth="1"/>
    <col min="12819" max="12819" width="13.28515625" style="126" customWidth="1"/>
    <col min="12820" max="12820" width="8.85546875" style="126"/>
    <col min="12821" max="12821" width="13.7109375" style="126" bestFit="1" customWidth="1"/>
    <col min="12822" max="12822" width="15.7109375" style="126" bestFit="1" customWidth="1"/>
    <col min="12823" max="12823" width="18" style="126" bestFit="1" customWidth="1"/>
    <col min="12824" max="12824" width="11.28515625" style="126" bestFit="1" customWidth="1"/>
    <col min="12825" max="12826" width="12.42578125" style="126" bestFit="1" customWidth="1"/>
    <col min="12827" max="12827" width="9.140625" style="126" bestFit="1" customWidth="1"/>
    <col min="12828" max="13053" width="8.85546875" style="126"/>
    <col min="13054" max="13054" width="4.7109375" style="126" customWidth="1"/>
    <col min="13055" max="13055" width="50.7109375" style="126" customWidth="1"/>
    <col min="13056" max="13056" width="20.140625" style="126" bestFit="1" customWidth="1"/>
    <col min="13057" max="13057" width="18.85546875" style="126" bestFit="1" customWidth="1"/>
    <col min="13058" max="13058" width="17.140625" style="126" bestFit="1" customWidth="1"/>
    <col min="13059" max="13059" width="17.28515625" style="126" bestFit="1" customWidth="1"/>
    <col min="13060" max="13060" width="16" style="126" bestFit="1" customWidth="1"/>
    <col min="13061" max="13061" width="20.140625" style="126" bestFit="1" customWidth="1"/>
    <col min="13062" max="13062" width="17.85546875" style="126" customWidth="1"/>
    <col min="13063" max="13063" width="17.140625" style="126" bestFit="1" customWidth="1"/>
    <col min="13064" max="13064" width="18.140625" style="126" customWidth="1"/>
    <col min="13065" max="13066" width="21.28515625" style="126" bestFit="1" customWidth="1"/>
    <col min="13067" max="13067" width="18.85546875" style="126" bestFit="1" customWidth="1"/>
    <col min="13068" max="13068" width="18.5703125" style="126" customWidth="1"/>
    <col min="13069" max="13070" width="18.85546875" style="126" bestFit="1" customWidth="1"/>
    <col min="13071" max="13071" width="17.140625" style="126" bestFit="1" customWidth="1"/>
    <col min="13072" max="13072" width="23.140625" style="126" customWidth="1"/>
    <col min="13073" max="13073" width="8.85546875" style="126"/>
    <col min="13074" max="13074" width="19.7109375" style="126" bestFit="1" customWidth="1"/>
    <col min="13075" max="13075" width="13.28515625" style="126" customWidth="1"/>
    <col min="13076" max="13076" width="8.85546875" style="126"/>
    <col min="13077" max="13077" width="13.7109375" style="126" bestFit="1" customWidth="1"/>
    <col min="13078" max="13078" width="15.7109375" style="126" bestFit="1" customWidth="1"/>
    <col min="13079" max="13079" width="18" style="126" bestFit="1" customWidth="1"/>
    <col min="13080" max="13080" width="11.28515625" style="126" bestFit="1" customWidth="1"/>
    <col min="13081" max="13082" width="12.42578125" style="126" bestFit="1" customWidth="1"/>
    <col min="13083" max="13083" width="9.140625" style="126" bestFit="1" customWidth="1"/>
    <col min="13084" max="13309" width="8.85546875" style="126"/>
    <col min="13310" max="13310" width="4.7109375" style="126" customWidth="1"/>
    <col min="13311" max="13311" width="50.7109375" style="126" customWidth="1"/>
    <col min="13312" max="13312" width="20.140625" style="126" bestFit="1" customWidth="1"/>
    <col min="13313" max="13313" width="18.85546875" style="126" bestFit="1" customWidth="1"/>
    <col min="13314" max="13314" width="17.140625" style="126" bestFit="1" customWidth="1"/>
    <col min="13315" max="13315" width="17.28515625" style="126" bestFit="1" customWidth="1"/>
    <col min="13316" max="13316" width="16" style="126" bestFit="1" customWidth="1"/>
    <col min="13317" max="13317" width="20.140625" style="126" bestFit="1" customWidth="1"/>
    <col min="13318" max="13318" width="17.85546875" style="126" customWidth="1"/>
    <col min="13319" max="13319" width="17.140625" style="126" bestFit="1" customWidth="1"/>
    <col min="13320" max="13320" width="18.140625" style="126" customWidth="1"/>
    <col min="13321" max="13322" width="21.28515625" style="126" bestFit="1" customWidth="1"/>
    <col min="13323" max="13323" width="18.85546875" style="126" bestFit="1" customWidth="1"/>
    <col min="13324" max="13324" width="18.5703125" style="126" customWidth="1"/>
    <col min="13325" max="13326" width="18.85546875" style="126" bestFit="1" customWidth="1"/>
    <col min="13327" max="13327" width="17.140625" style="126" bestFit="1" customWidth="1"/>
    <col min="13328" max="13328" width="23.140625" style="126" customWidth="1"/>
    <col min="13329" max="13329" width="8.85546875" style="126"/>
    <col min="13330" max="13330" width="19.7109375" style="126" bestFit="1" customWidth="1"/>
    <col min="13331" max="13331" width="13.28515625" style="126" customWidth="1"/>
    <col min="13332" max="13332" width="8.85546875" style="126"/>
    <col min="13333" max="13333" width="13.7109375" style="126" bestFit="1" customWidth="1"/>
    <col min="13334" max="13334" width="15.7109375" style="126" bestFit="1" customWidth="1"/>
    <col min="13335" max="13335" width="18" style="126" bestFit="1" customWidth="1"/>
    <col min="13336" max="13336" width="11.28515625" style="126" bestFit="1" customWidth="1"/>
    <col min="13337" max="13338" width="12.42578125" style="126" bestFit="1" customWidth="1"/>
    <col min="13339" max="13339" width="9.140625" style="126" bestFit="1" customWidth="1"/>
    <col min="13340" max="13565" width="8.85546875" style="126"/>
    <col min="13566" max="13566" width="4.7109375" style="126" customWidth="1"/>
    <col min="13567" max="13567" width="50.7109375" style="126" customWidth="1"/>
    <col min="13568" max="13568" width="20.140625" style="126" bestFit="1" customWidth="1"/>
    <col min="13569" max="13569" width="18.85546875" style="126" bestFit="1" customWidth="1"/>
    <col min="13570" max="13570" width="17.140625" style="126" bestFit="1" customWidth="1"/>
    <col min="13571" max="13571" width="17.28515625" style="126" bestFit="1" customWidth="1"/>
    <col min="13572" max="13572" width="16" style="126" bestFit="1" customWidth="1"/>
    <col min="13573" max="13573" width="20.140625" style="126" bestFit="1" customWidth="1"/>
    <col min="13574" max="13574" width="17.85546875" style="126" customWidth="1"/>
    <col min="13575" max="13575" width="17.140625" style="126" bestFit="1" customWidth="1"/>
    <col min="13576" max="13576" width="18.140625" style="126" customWidth="1"/>
    <col min="13577" max="13578" width="21.28515625" style="126" bestFit="1" customWidth="1"/>
    <col min="13579" max="13579" width="18.85546875" style="126" bestFit="1" customWidth="1"/>
    <col min="13580" max="13580" width="18.5703125" style="126" customWidth="1"/>
    <col min="13581" max="13582" width="18.85546875" style="126" bestFit="1" customWidth="1"/>
    <col min="13583" max="13583" width="17.140625" style="126" bestFit="1" customWidth="1"/>
    <col min="13584" max="13584" width="23.140625" style="126" customWidth="1"/>
    <col min="13585" max="13585" width="8.85546875" style="126"/>
    <col min="13586" max="13586" width="19.7109375" style="126" bestFit="1" customWidth="1"/>
    <col min="13587" max="13587" width="13.28515625" style="126" customWidth="1"/>
    <col min="13588" max="13588" width="8.85546875" style="126"/>
    <col min="13589" max="13589" width="13.7109375" style="126" bestFit="1" customWidth="1"/>
    <col min="13590" max="13590" width="15.7109375" style="126" bestFit="1" customWidth="1"/>
    <col min="13591" max="13591" width="18" style="126" bestFit="1" customWidth="1"/>
    <col min="13592" max="13592" width="11.28515625" style="126" bestFit="1" customWidth="1"/>
    <col min="13593" max="13594" width="12.42578125" style="126" bestFit="1" customWidth="1"/>
    <col min="13595" max="13595" width="9.140625" style="126" bestFit="1" customWidth="1"/>
    <col min="13596" max="13821" width="8.85546875" style="126"/>
    <col min="13822" max="13822" width="4.7109375" style="126" customWidth="1"/>
    <col min="13823" max="13823" width="50.7109375" style="126" customWidth="1"/>
    <col min="13824" max="13824" width="20.140625" style="126" bestFit="1" customWidth="1"/>
    <col min="13825" max="13825" width="18.85546875" style="126" bestFit="1" customWidth="1"/>
    <col min="13826" max="13826" width="17.140625" style="126" bestFit="1" customWidth="1"/>
    <col min="13827" max="13827" width="17.28515625" style="126" bestFit="1" customWidth="1"/>
    <col min="13828" max="13828" width="16" style="126" bestFit="1" customWidth="1"/>
    <col min="13829" max="13829" width="20.140625" style="126" bestFit="1" customWidth="1"/>
    <col min="13830" max="13830" width="17.85546875" style="126" customWidth="1"/>
    <col min="13831" max="13831" width="17.140625" style="126" bestFit="1" customWidth="1"/>
    <col min="13832" max="13832" width="18.140625" style="126" customWidth="1"/>
    <col min="13833" max="13834" width="21.28515625" style="126" bestFit="1" customWidth="1"/>
    <col min="13835" max="13835" width="18.85546875" style="126" bestFit="1" customWidth="1"/>
    <col min="13836" max="13836" width="18.5703125" style="126" customWidth="1"/>
    <col min="13837" max="13838" width="18.85546875" style="126" bestFit="1" customWidth="1"/>
    <col min="13839" max="13839" width="17.140625" style="126" bestFit="1" customWidth="1"/>
    <col min="13840" max="13840" width="23.140625" style="126" customWidth="1"/>
    <col min="13841" max="13841" width="8.85546875" style="126"/>
    <col min="13842" max="13842" width="19.7109375" style="126" bestFit="1" customWidth="1"/>
    <col min="13843" max="13843" width="13.28515625" style="126" customWidth="1"/>
    <col min="13844" max="13844" width="8.85546875" style="126"/>
    <col min="13845" max="13845" width="13.7109375" style="126" bestFit="1" customWidth="1"/>
    <col min="13846" max="13846" width="15.7109375" style="126" bestFit="1" customWidth="1"/>
    <col min="13847" max="13847" width="18" style="126" bestFit="1" customWidth="1"/>
    <col min="13848" max="13848" width="11.28515625" style="126" bestFit="1" customWidth="1"/>
    <col min="13849" max="13850" width="12.42578125" style="126" bestFit="1" customWidth="1"/>
    <col min="13851" max="13851" width="9.140625" style="126" bestFit="1" customWidth="1"/>
    <col min="13852" max="14077" width="8.85546875" style="126"/>
    <col min="14078" max="14078" width="4.7109375" style="126" customWidth="1"/>
    <col min="14079" max="14079" width="50.7109375" style="126" customWidth="1"/>
    <col min="14080" max="14080" width="20.140625" style="126" bestFit="1" customWidth="1"/>
    <col min="14081" max="14081" width="18.85546875" style="126" bestFit="1" customWidth="1"/>
    <col min="14082" max="14082" width="17.140625" style="126" bestFit="1" customWidth="1"/>
    <col min="14083" max="14083" width="17.28515625" style="126" bestFit="1" customWidth="1"/>
    <col min="14084" max="14084" width="16" style="126" bestFit="1" customWidth="1"/>
    <col min="14085" max="14085" width="20.140625" style="126" bestFit="1" customWidth="1"/>
    <col min="14086" max="14086" width="17.85546875" style="126" customWidth="1"/>
    <col min="14087" max="14087" width="17.140625" style="126" bestFit="1" customWidth="1"/>
    <col min="14088" max="14088" width="18.140625" style="126" customWidth="1"/>
    <col min="14089" max="14090" width="21.28515625" style="126" bestFit="1" customWidth="1"/>
    <col min="14091" max="14091" width="18.85546875" style="126" bestFit="1" customWidth="1"/>
    <col min="14092" max="14092" width="18.5703125" style="126" customWidth="1"/>
    <col min="14093" max="14094" width="18.85546875" style="126" bestFit="1" customWidth="1"/>
    <col min="14095" max="14095" width="17.140625" style="126" bestFit="1" customWidth="1"/>
    <col min="14096" max="14096" width="23.140625" style="126" customWidth="1"/>
    <col min="14097" max="14097" width="8.85546875" style="126"/>
    <col min="14098" max="14098" width="19.7109375" style="126" bestFit="1" customWidth="1"/>
    <col min="14099" max="14099" width="13.28515625" style="126" customWidth="1"/>
    <col min="14100" max="14100" width="8.85546875" style="126"/>
    <col min="14101" max="14101" width="13.7109375" style="126" bestFit="1" customWidth="1"/>
    <col min="14102" max="14102" width="15.7109375" style="126" bestFit="1" customWidth="1"/>
    <col min="14103" max="14103" width="18" style="126" bestFit="1" customWidth="1"/>
    <col min="14104" max="14104" width="11.28515625" style="126" bestFit="1" customWidth="1"/>
    <col min="14105" max="14106" width="12.42578125" style="126" bestFit="1" customWidth="1"/>
    <col min="14107" max="14107" width="9.140625" style="126" bestFit="1" customWidth="1"/>
    <col min="14108" max="14333" width="8.85546875" style="126"/>
    <col min="14334" max="14334" width="4.7109375" style="126" customWidth="1"/>
    <col min="14335" max="14335" width="50.7109375" style="126" customWidth="1"/>
    <col min="14336" max="14336" width="20.140625" style="126" bestFit="1" customWidth="1"/>
    <col min="14337" max="14337" width="18.85546875" style="126" bestFit="1" customWidth="1"/>
    <col min="14338" max="14338" width="17.140625" style="126" bestFit="1" customWidth="1"/>
    <col min="14339" max="14339" width="17.28515625" style="126" bestFit="1" customWidth="1"/>
    <col min="14340" max="14340" width="16" style="126" bestFit="1" customWidth="1"/>
    <col min="14341" max="14341" width="20.140625" style="126" bestFit="1" customWidth="1"/>
    <col min="14342" max="14342" width="17.85546875" style="126" customWidth="1"/>
    <col min="14343" max="14343" width="17.140625" style="126" bestFit="1" customWidth="1"/>
    <col min="14344" max="14344" width="18.140625" style="126" customWidth="1"/>
    <col min="14345" max="14346" width="21.28515625" style="126" bestFit="1" customWidth="1"/>
    <col min="14347" max="14347" width="18.85546875" style="126" bestFit="1" customWidth="1"/>
    <col min="14348" max="14348" width="18.5703125" style="126" customWidth="1"/>
    <col min="14349" max="14350" width="18.85546875" style="126" bestFit="1" customWidth="1"/>
    <col min="14351" max="14351" width="17.140625" style="126" bestFit="1" customWidth="1"/>
    <col min="14352" max="14352" width="23.140625" style="126" customWidth="1"/>
    <col min="14353" max="14353" width="8.85546875" style="126"/>
    <col min="14354" max="14354" width="19.7109375" style="126" bestFit="1" customWidth="1"/>
    <col min="14355" max="14355" width="13.28515625" style="126" customWidth="1"/>
    <col min="14356" max="14356" width="8.85546875" style="126"/>
    <col min="14357" max="14357" width="13.7109375" style="126" bestFit="1" customWidth="1"/>
    <col min="14358" max="14358" width="15.7109375" style="126" bestFit="1" customWidth="1"/>
    <col min="14359" max="14359" width="18" style="126" bestFit="1" customWidth="1"/>
    <col min="14360" max="14360" width="11.28515625" style="126" bestFit="1" customWidth="1"/>
    <col min="14361" max="14362" width="12.42578125" style="126" bestFit="1" customWidth="1"/>
    <col min="14363" max="14363" width="9.140625" style="126" bestFit="1" customWidth="1"/>
    <col min="14364" max="14589" width="8.85546875" style="126"/>
    <col min="14590" max="14590" width="4.7109375" style="126" customWidth="1"/>
    <col min="14591" max="14591" width="50.7109375" style="126" customWidth="1"/>
    <col min="14592" max="14592" width="20.140625" style="126" bestFit="1" customWidth="1"/>
    <col min="14593" max="14593" width="18.85546875" style="126" bestFit="1" customWidth="1"/>
    <col min="14594" max="14594" width="17.140625" style="126" bestFit="1" customWidth="1"/>
    <col min="14595" max="14595" width="17.28515625" style="126" bestFit="1" customWidth="1"/>
    <col min="14596" max="14596" width="16" style="126" bestFit="1" customWidth="1"/>
    <col min="14597" max="14597" width="20.140625" style="126" bestFit="1" customWidth="1"/>
    <col min="14598" max="14598" width="17.85546875" style="126" customWidth="1"/>
    <col min="14599" max="14599" width="17.140625" style="126" bestFit="1" customWidth="1"/>
    <col min="14600" max="14600" width="18.140625" style="126" customWidth="1"/>
    <col min="14601" max="14602" width="21.28515625" style="126" bestFit="1" customWidth="1"/>
    <col min="14603" max="14603" width="18.85546875" style="126" bestFit="1" customWidth="1"/>
    <col min="14604" max="14604" width="18.5703125" style="126" customWidth="1"/>
    <col min="14605" max="14606" width="18.85546875" style="126" bestFit="1" customWidth="1"/>
    <col min="14607" max="14607" width="17.140625" style="126" bestFit="1" customWidth="1"/>
    <col min="14608" max="14608" width="23.140625" style="126" customWidth="1"/>
    <col min="14609" max="14609" width="8.85546875" style="126"/>
    <col min="14610" max="14610" width="19.7109375" style="126" bestFit="1" customWidth="1"/>
    <col min="14611" max="14611" width="13.28515625" style="126" customWidth="1"/>
    <col min="14612" max="14612" width="8.85546875" style="126"/>
    <col min="14613" max="14613" width="13.7109375" style="126" bestFit="1" customWidth="1"/>
    <col min="14614" max="14614" width="15.7109375" style="126" bestFit="1" customWidth="1"/>
    <col min="14615" max="14615" width="18" style="126" bestFit="1" customWidth="1"/>
    <col min="14616" max="14616" width="11.28515625" style="126" bestFit="1" customWidth="1"/>
    <col min="14617" max="14618" width="12.42578125" style="126" bestFit="1" customWidth="1"/>
    <col min="14619" max="14619" width="9.140625" style="126" bestFit="1" customWidth="1"/>
    <col min="14620" max="14845" width="8.85546875" style="126"/>
    <col min="14846" max="14846" width="4.7109375" style="126" customWidth="1"/>
    <col min="14847" max="14847" width="50.7109375" style="126" customWidth="1"/>
    <col min="14848" max="14848" width="20.140625" style="126" bestFit="1" customWidth="1"/>
    <col min="14849" max="14849" width="18.85546875" style="126" bestFit="1" customWidth="1"/>
    <col min="14850" max="14850" width="17.140625" style="126" bestFit="1" customWidth="1"/>
    <col min="14851" max="14851" width="17.28515625" style="126" bestFit="1" customWidth="1"/>
    <col min="14852" max="14852" width="16" style="126" bestFit="1" customWidth="1"/>
    <col min="14853" max="14853" width="20.140625" style="126" bestFit="1" customWidth="1"/>
    <col min="14854" max="14854" width="17.85546875" style="126" customWidth="1"/>
    <col min="14855" max="14855" width="17.140625" style="126" bestFit="1" customWidth="1"/>
    <col min="14856" max="14856" width="18.140625" style="126" customWidth="1"/>
    <col min="14857" max="14858" width="21.28515625" style="126" bestFit="1" customWidth="1"/>
    <col min="14859" max="14859" width="18.85546875" style="126" bestFit="1" customWidth="1"/>
    <col min="14860" max="14860" width="18.5703125" style="126" customWidth="1"/>
    <col min="14861" max="14862" width="18.85546875" style="126" bestFit="1" customWidth="1"/>
    <col min="14863" max="14863" width="17.140625" style="126" bestFit="1" customWidth="1"/>
    <col min="14864" max="14864" width="23.140625" style="126" customWidth="1"/>
    <col min="14865" max="14865" width="8.85546875" style="126"/>
    <col min="14866" max="14866" width="19.7109375" style="126" bestFit="1" customWidth="1"/>
    <col min="14867" max="14867" width="13.28515625" style="126" customWidth="1"/>
    <col min="14868" max="14868" width="8.85546875" style="126"/>
    <col min="14869" max="14869" width="13.7109375" style="126" bestFit="1" customWidth="1"/>
    <col min="14870" max="14870" width="15.7109375" style="126" bestFit="1" customWidth="1"/>
    <col min="14871" max="14871" width="18" style="126" bestFit="1" customWidth="1"/>
    <col min="14872" max="14872" width="11.28515625" style="126" bestFit="1" customWidth="1"/>
    <col min="14873" max="14874" width="12.42578125" style="126" bestFit="1" customWidth="1"/>
    <col min="14875" max="14875" width="9.140625" style="126" bestFit="1" customWidth="1"/>
    <col min="14876" max="15101" width="8.85546875" style="126"/>
    <col min="15102" max="15102" width="4.7109375" style="126" customWidth="1"/>
    <col min="15103" max="15103" width="50.7109375" style="126" customWidth="1"/>
    <col min="15104" max="15104" width="20.140625" style="126" bestFit="1" customWidth="1"/>
    <col min="15105" max="15105" width="18.85546875" style="126" bestFit="1" customWidth="1"/>
    <col min="15106" max="15106" width="17.140625" style="126" bestFit="1" customWidth="1"/>
    <col min="15107" max="15107" width="17.28515625" style="126" bestFit="1" customWidth="1"/>
    <col min="15108" max="15108" width="16" style="126" bestFit="1" customWidth="1"/>
    <col min="15109" max="15109" width="20.140625" style="126" bestFit="1" customWidth="1"/>
    <col min="15110" max="15110" width="17.85546875" style="126" customWidth="1"/>
    <col min="15111" max="15111" width="17.140625" style="126" bestFit="1" customWidth="1"/>
    <col min="15112" max="15112" width="18.140625" style="126" customWidth="1"/>
    <col min="15113" max="15114" width="21.28515625" style="126" bestFit="1" customWidth="1"/>
    <col min="15115" max="15115" width="18.85546875" style="126" bestFit="1" customWidth="1"/>
    <col min="15116" max="15116" width="18.5703125" style="126" customWidth="1"/>
    <col min="15117" max="15118" width="18.85546875" style="126" bestFit="1" customWidth="1"/>
    <col min="15119" max="15119" width="17.140625" style="126" bestFit="1" customWidth="1"/>
    <col min="15120" max="15120" width="23.140625" style="126" customWidth="1"/>
    <col min="15121" max="15121" width="8.85546875" style="126"/>
    <col min="15122" max="15122" width="19.7109375" style="126" bestFit="1" customWidth="1"/>
    <col min="15123" max="15123" width="13.28515625" style="126" customWidth="1"/>
    <col min="15124" max="15124" width="8.85546875" style="126"/>
    <col min="15125" max="15125" width="13.7109375" style="126" bestFit="1" customWidth="1"/>
    <col min="15126" max="15126" width="15.7109375" style="126" bestFit="1" customWidth="1"/>
    <col min="15127" max="15127" width="18" style="126" bestFit="1" customWidth="1"/>
    <col min="15128" max="15128" width="11.28515625" style="126" bestFit="1" customWidth="1"/>
    <col min="15129" max="15130" width="12.42578125" style="126" bestFit="1" customWidth="1"/>
    <col min="15131" max="15131" width="9.140625" style="126" bestFit="1" customWidth="1"/>
    <col min="15132" max="15357" width="8.85546875" style="126"/>
    <col min="15358" max="15358" width="4.7109375" style="126" customWidth="1"/>
    <col min="15359" max="15359" width="50.7109375" style="126" customWidth="1"/>
    <col min="15360" max="15360" width="20.140625" style="126" bestFit="1" customWidth="1"/>
    <col min="15361" max="15361" width="18.85546875" style="126" bestFit="1" customWidth="1"/>
    <col min="15362" max="15362" width="17.140625" style="126" bestFit="1" customWidth="1"/>
    <col min="15363" max="15363" width="17.28515625" style="126" bestFit="1" customWidth="1"/>
    <col min="15364" max="15364" width="16" style="126" bestFit="1" customWidth="1"/>
    <col min="15365" max="15365" width="20.140625" style="126" bestFit="1" customWidth="1"/>
    <col min="15366" max="15366" width="17.85546875" style="126" customWidth="1"/>
    <col min="15367" max="15367" width="17.140625" style="126" bestFit="1" customWidth="1"/>
    <col min="15368" max="15368" width="18.140625" style="126" customWidth="1"/>
    <col min="15369" max="15370" width="21.28515625" style="126" bestFit="1" customWidth="1"/>
    <col min="15371" max="15371" width="18.85546875" style="126" bestFit="1" customWidth="1"/>
    <col min="15372" max="15372" width="18.5703125" style="126" customWidth="1"/>
    <col min="15373" max="15374" width="18.85546875" style="126" bestFit="1" customWidth="1"/>
    <col min="15375" max="15375" width="17.140625" style="126" bestFit="1" customWidth="1"/>
    <col min="15376" max="15376" width="23.140625" style="126" customWidth="1"/>
    <col min="15377" max="15377" width="8.85546875" style="126"/>
    <col min="15378" max="15378" width="19.7109375" style="126" bestFit="1" customWidth="1"/>
    <col min="15379" max="15379" width="13.28515625" style="126" customWidth="1"/>
    <col min="15380" max="15380" width="8.85546875" style="126"/>
    <col min="15381" max="15381" width="13.7109375" style="126" bestFit="1" customWidth="1"/>
    <col min="15382" max="15382" width="15.7109375" style="126" bestFit="1" customWidth="1"/>
    <col min="15383" max="15383" width="18" style="126" bestFit="1" customWidth="1"/>
    <col min="15384" max="15384" width="11.28515625" style="126" bestFit="1" customWidth="1"/>
    <col min="15385" max="15386" width="12.42578125" style="126" bestFit="1" customWidth="1"/>
    <col min="15387" max="15387" width="9.140625" style="126" bestFit="1" customWidth="1"/>
    <col min="15388" max="15613" width="8.85546875" style="126"/>
    <col min="15614" max="15614" width="4.7109375" style="126" customWidth="1"/>
    <col min="15615" max="15615" width="50.7109375" style="126" customWidth="1"/>
    <col min="15616" max="15616" width="20.140625" style="126" bestFit="1" customWidth="1"/>
    <col min="15617" max="15617" width="18.85546875" style="126" bestFit="1" customWidth="1"/>
    <col min="15618" max="15618" width="17.140625" style="126" bestFit="1" customWidth="1"/>
    <col min="15619" max="15619" width="17.28515625" style="126" bestFit="1" customWidth="1"/>
    <col min="15620" max="15620" width="16" style="126" bestFit="1" customWidth="1"/>
    <col min="15621" max="15621" width="20.140625" style="126" bestFit="1" customWidth="1"/>
    <col min="15622" max="15622" width="17.85546875" style="126" customWidth="1"/>
    <col min="15623" max="15623" width="17.140625" style="126" bestFit="1" customWidth="1"/>
    <col min="15624" max="15624" width="18.140625" style="126" customWidth="1"/>
    <col min="15625" max="15626" width="21.28515625" style="126" bestFit="1" customWidth="1"/>
    <col min="15627" max="15627" width="18.85546875" style="126" bestFit="1" customWidth="1"/>
    <col min="15628" max="15628" width="18.5703125" style="126" customWidth="1"/>
    <col min="15629" max="15630" width="18.85546875" style="126" bestFit="1" customWidth="1"/>
    <col min="15631" max="15631" width="17.140625" style="126" bestFit="1" customWidth="1"/>
    <col min="15632" max="15632" width="23.140625" style="126" customWidth="1"/>
    <col min="15633" max="15633" width="8.85546875" style="126"/>
    <col min="15634" max="15634" width="19.7109375" style="126" bestFit="1" customWidth="1"/>
    <col min="15635" max="15635" width="13.28515625" style="126" customWidth="1"/>
    <col min="15636" max="15636" width="8.85546875" style="126"/>
    <col min="15637" max="15637" width="13.7109375" style="126" bestFit="1" customWidth="1"/>
    <col min="15638" max="15638" width="15.7109375" style="126" bestFit="1" customWidth="1"/>
    <col min="15639" max="15639" width="18" style="126" bestFit="1" customWidth="1"/>
    <col min="15640" max="15640" width="11.28515625" style="126" bestFit="1" customWidth="1"/>
    <col min="15641" max="15642" width="12.42578125" style="126" bestFit="1" customWidth="1"/>
    <col min="15643" max="15643" width="9.140625" style="126" bestFit="1" customWidth="1"/>
    <col min="15644" max="15869" width="8.85546875" style="126"/>
    <col min="15870" max="15870" width="4.7109375" style="126" customWidth="1"/>
    <col min="15871" max="15871" width="50.7109375" style="126" customWidth="1"/>
    <col min="15872" max="15872" width="20.140625" style="126" bestFit="1" customWidth="1"/>
    <col min="15873" max="15873" width="18.85546875" style="126" bestFit="1" customWidth="1"/>
    <col min="15874" max="15874" width="17.140625" style="126" bestFit="1" customWidth="1"/>
    <col min="15875" max="15875" width="17.28515625" style="126" bestFit="1" customWidth="1"/>
    <col min="15876" max="15876" width="16" style="126" bestFit="1" customWidth="1"/>
    <col min="15877" max="15877" width="20.140625" style="126" bestFit="1" customWidth="1"/>
    <col min="15878" max="15878" width="17.85546875" style="126" customWidth="1"/>
    <col min="15879" max="15879" width="17.140625" style="126" bestFit="1" customWidth="1"/>
    <col min="15880" max="15880" width="18.140625" style="126" customWidth="1"/>
    <col min="15881" max="15882" width="21.28515625" style="126" bestFit="1" customWidth="1"/>
    <col min="15883" max="15883" width="18.85546875" style="126" bestFit="1" customWidth="1"/>
    <col min="15884" max="15884" width="18.5703125" style="126" customWidth="1"/>
    <col min="15885" max="15886" width="18.85546875" style="126" bestFit="1" customWidth="1"/>
    <col min="15887" max="15887" width="17.140625" style="126" bestFit="1" customWidth="1"/>
    <col min="15888" max="15888" width="23.140625" style="126" customWidth="1"/>
    <col min="15889" max="15889" width="8.85546875" style="126"/>
    <col min="15890" max="15890" width="19.7109375" style="126" bestFit="1" customWidth="1"/>
    <col min="15891" max="15891" width="13.28515625" style="126" customWidth="1"/>
    <col min="15892" max="15892" width="8.85546875" style="126"/>
    <col min="15893" max="15893" width="13.7109375" style="126" bestFit="1" customWidth="1"/>
    <col min="15894" max="15894" width="15.7109375" style="126" bestFit="1" customWidth="1"/>
    <col min="15895" max="15895" width="18" style="126" bestFit="1" customWidth="1"/>
    <col min="15896" max="15896" width="11.28515625" style="126" bestFit="1" customWidth="1"/>
    <col min="15897" max="15898" width="12.42578125" style="126" bestFit="1" customWidth="1"/>
    <col min="15899" max="15899" width="9.140625" style="126" bestFit="1" customWidth="1"/>
    <col min="15900" max="16125" width="8.85546875" style="126"/>
    <col min="16126" max="16126" width="4.7109375" style="126" customWidth="1"/>
    <col min="16127" max="16127" width="50.7109375" style="126" customWidth="1"/>
    <col min="16128" max="16128" width="20.140625" style="126" bestFit="1" customWidth="1"/>
    <col min="16129" max="16129" width="18.85546875" style="126" bestFit="1" customWidth="1"/>
    <col min="16130" max="16130" width="17.140625" style="126" bestFit="1" customWidth="1"/>
    <col min="16131" max="16131" width="17.28515625" style="126" bestFit="1" customWidth="1"/>
    <col min="16132" max="16132" width="16" style="126" bestFit="1" customWidth="1"/>
    <col min="16133" max="16133" width="20.140625" style="126" bestFit="1" customWidth="1"/>
    <col min="16134" max="16134" width="17.85546875" style="126" customWidth="1"/>
    <col min="16135" max="16135" width="17.140625" style="126" bestFit="1" customWidth="1"/>
    <col min="16136" max="16136" width="18.140625" style="126" customWidth="1"/>
    <col min="16137" max="16138" width="21.28515625" style="126" bestFit="1" customWidth="1"/>
    <col min="16139" max="16139" width="18.85546875" style="126" bestFit="1" customWidth="1"/>
    <col min="16140" max="16140" width="18.5703125" style="126" customWidth="1"/>
    <col min="16141" max="16142" width="18.85546875" style="126" bestFit="1" customWidth="1"/>
    <col min="16143" max="16143" width="17.140625" style="126" bestFit="1" customWidth="1"/>
    <col min="16144" max="16144" width="23.140625" style="126" customWidth="1"/>
    <col min="16145" max="16145" width="8.85546875" style="126"/>
    <col min="16146" max="16146" width="19.7109375" style="126" bestFit="1" customWidth="1"/>
    <col min="16147" max="16147" width="13.28515625" style="126" customWidth="1"/>
    <col min="16148" max="16148" width="8.85546875" style="126"/>
    <col min="16149" max="16149" width="13.7109375" style="126" bestFit="1" customWidth="1"/>
    <col min="16150" max="16150" width="15.7109375" style="126" bestFit="1" customWidth="1"/>
    <col min="16151" max="16151" width="18" style="126" bestFit="1" customWidth="1"/>
    <col min="16152" max="16152" width="11.28515625" style="126" bestFit="1" customWidth="1"/>
    <col min="16153" max="16154" width="12.42578125" style="126" bestFit="1" customWidth="1"/>
    <col min="16155" max="16155" width="9.140625" style="126" bestFit="1" customWidth="1"/>
    <col min="16156" max="16384" width="8.85546875" style="126"/>
  </cols>
  <sheetData>
    <row r="1" spans="1:23" ht="18" x14ac:dyDescent="0.35">
      <c r="O1" s="136"/>
      <c r="P1" s="472" t="s">
        <v>914</v>
      </c>
    </row>
    <row r="2" spans="1:23" ht="19.5" x14ac:dyDescent="0.35">
      <c r="A2" s="643" t="s">
        <v>72</v>
      </c>
      <c r="B2" s="643"/>
      <c r="C2" s="643"/>
      <c r="D2" s="643"/>
      <c r="E2" s="643"/>
      <c r="F2" s="643"/>
      <c r="G2" s="643"/>
      <c r="H2" s="643"/>
      <c r="I2" s="643"/>
      <c r="J2" s="643"/>
      <c r="K2" s="643"/>
      <c r="L2" s="643"/>
      <c r="M2" s="643"/>
      <c r="N2" s="643"/>
      <c r="O2" s="643"/>
      <c r="P2" s="643"/>
    </row>
    <row r="3" spans="1:23" ht="19.5" x14ac:dyDescent="0.35">
      <c r="A3" s="643" t="s">
        <v>888</v>
      </c>
      <c r="B3" s="643"/>
      <c r="C3" s="643"/>
      <c r="D3" s="643"/>
      <c r="E3" s="643"/>
      <c r="F3" s="643"/>
      <c r="G3" s="643"/>
      <c r="H3" s="643"/>
      <c r="I3" s="643"/>
      <c r="J3" s="643"/>
      <c r="K3" s="643"/>
      <c r="L3" s="643"/>
      <c r="M3" s="643"/>
      <c r="N3" s="643"/>
      <c r="O3" s="643"/>
      <c r="P3" s="643"/>
    </row>
    <row r="4" spans="1:23" x14ac:dyDescent="0.25">
      <c r="A4" s="655"/>
      <c r="B4" s="655"/>
      <c r="C4" s="655"/>
      <c r="D4" s="655"/>
      <c r="E4" s="655"/>
      <c r="F4" s="655"/>
      <c r="G4" s="655"/>
      <c r="H4" s="655"/>
      <c r="I4" s="655"/>
      <c r="J4" s="655"/>
      <c r="K4" s="655"/>
      <c r="L4" s="655"/>
      <c r="M4" s="655"/>
      <c r="N4" s="655"/>
      <c r="O4" s="655"/>
    </row>
    <row r="6" spans="1:23" s="129" customFormat="1" ht="17.25" customHeight="1" x14ac:dyDescent="0.2">
      <c r="A6" s="644" t="s">
        <v>12</v>
      </c>
      <c r="B6" s="644" t="s">
        <v>13</v>
      </c>
      <c r="C6" s="645" t="s">
        <v>916</v>
      </c>
      <c r="D6" s="646"/>
      <c r="E6" s="646"/>
      <c r="F6" s="646"/>
      <c r="G6" s="646"/>
      <c r="H6" s="646"/>
      <c r="I6" s="646"/>
      <c r="J6" s="646"/>
      <c r="K6" s="646"/>
      <c r="L6" s="646"/>
      <c r="M6" s="646"/>
      <c r="N6" s="646"/>
      <c r="O6" s="646"/>
      <c r="P6" s="647"/>
    </row>
    <row r="7" spans="1:23" s="129" customFormat="1" ht="45" x14ac:dyDescent="0.2">
      <c r="A7" s="644"/>
      <c r="B7" s="644"/>
      <c r="C7" s="210" t="s">
        <v>76</v>
      </c>
      <c r="D7" s="210" t="s">
        <v>77</v>
      </c>
      <c r="E7" s="210" t="s">
        <v>240</v>
      </c>
      <c r="F7" s="210" t="s">
        <v>73</v>
      </c>
      <c r="G7" s="210" t="s">
        <v>1001</v>
      </c>
      <c r="H7" s="210" t="s">
        <v>234</v>
      </c>
      <c r="I7" s="210" t="s">
        <v>74</v>
      </c>
      <c r="J7" s="210" t="s">
        <v>235</v>
      </c>
      <c r="K7" s="210" t="s">
        <v>75</v>
      </c>
      <c r="L7" s="210" t="s">
        <v>237</v>
      </c>
      <c r="M7" s="210" t="s">
        <v>236</v>
      </c>
      <c r="N7" s="210" t="s">
        <v>17</v>
      </c>
      <c r="O7" s="210" t="s">
        <v>78</v>
      </c>
      <c r="P7" s="210" t="s">
        <v>71</v>
      </c>
    </row>
    <row r="8" spans="1:23" s="130" customFormat="1" ht="60" x14ac:dyDescent="0.3">
      <c r="A8" s="211" t="s">
        <v>890</v>
      </c>
      <c r="B8" s="211" t="s">
        <v>891</v>
      </c>
      <c r="C8" s="211" t="s">
        <v>892</v>
      </c>
      <c r="D8" s="211" t="s">
        <v>893</v>
      </c>
      <c r="E8" s="527" t="s">
        <v>894</v>
      </c>
      <c r="F8" s="527" t="s">
        <v>895</v>
      </c>
      <c r="G8" s="527" t="s">
        <v>896</v>
      </c>
      <c r="H8" s="527" t="s">
        <v>897</v>
      </c>
      <c r="I8" s="527" t="s">
        <v>898</v>
      </c>
      <c r="J8" s="527" t="s">
        <v>899</v>
      </c>
      <c r="K8" s="527" t="s">
        <v>900</v>
      </c>
      <c r="L8" s="527" t="s">
        <v>901</v>
      </c>
      <c r="M8" s="527" t="s">
        <v>909</v>
      </c>
      <c r="N8" s="527" t="s">
        <v>910</v>
      </c>
      <c r="O8" s="527" t="s">
        <v>911</v>
      </c>
      <c r="P8" s="212" t="s">
        <v>1393</v>
      </c>
    </row>
    <row r="9" spans="1:23" s="207" customFormat="1" ht="22.5" customHeight="1" x14ac:dyDescent="0.25">
      <c r="A9" s="421">
        <v>1</v>
      </c>
      <c r="B9" s="422" t="s">
        <v>20</v>
      </c>
      <c r="C9" s="423">
        <v>0</v>
      </c>
      <c r="D9" s="423">
        <v>447600000</v>
      </c>
      <c r="E9" s="423">
        <v>0</v>
      </c>
      <c r="F9" s="423">
        <v>61677661314</v>
      </c>
      <c r="G9" s="423">
        <v>0</v>
      </c>
      <c r="H9" s="423">
        <v>6126317100</v>
      </c>
      <c r="I9" s="423">
        <v>70903089519</v>
      </c>
      <c r="J9" s="423">
        <v>0</v>
      </c>
      <c r="K9" s="423">
        <v>0</v>
      </c>
      <c r="L9" s="423">
        <v>3776760000</v>
      </c>
      <c r="M9" s="423">
        <v>0</v>
      </c>
      <c r="N9" s="423">
        <v>0</v>
      </c>
      <c r="O9" s="423">
        <v>0</v>
      </c>
      <c r="P9" s="424">
        <f t="shared" ref="P9:P40" si="0">SUM(C9:O9)</f>
        <v>142931427933</v>
      </c>
      <c r="Q9" s="207" t="s">
        <v>828</v>
      </c>
      <c r="R9" s="237">
        <v>184602847433</v>
      </c>
      <c r="S9" s="237">
        <f>R9-P9</f>
        <v>41671419500</v>
      </c>
    </row>
    <row r="10" spans="1:23" s="207" customFormat="1" ht="22.5" customHeight="1" x14ac:dyDescent="0.25">
      <c r="A10" s="425">
        <v>2</v>
      </c>
      <c r="B10" s="426" t="s">
        <v>21</v>
      </c>
      <c r="C10" s="427">
        <v>0</v>
      </c>
      <c r="D10" s="427">
        <v>0</v>
      </c>
      <c r="E10" s="427">
        <v>0</v>
      </c>
      <c r="F10" s="427">
        <v>0</v>
      </c>
      <c r="G10" s="427">
        <v>0</v>
      </c>
      <c r="H10" s="427">
        <v>0</v>
      </c>
      <c r="I10" s="427">
        <v>0</v>
      </c>
      <c r="J10" s="427">
        <v>0</v>
      </c>
      <c r="K10" s="427">
        <v>0</v>
      </c>
      <c r="L10" s="427">
        <v>0</v>
      </c>
      <c r="M10" s="427">
        <v>0</v>
      </c>
      <c r="N10" s="427">
        <v>0</v>
      </c>
      <c r="O10" s="427">
        <v>0</v>
      </c>
      <c r="P10" s="428">
        <f t="shared" si="0"/>
        <v>0</v>
      </c>
    </row>
    <row r="11" spans="1:23" s="207" customFormat="1" ht="22.5" customHeight="1" x14ac:dyDescent="0.25">
      <c r="A11" s="425">
        <v>3</v>
      </c>
      <c r="B11" s="426" t="s">
        <v>22</v>
      </c>
      <c r="C11" s="427">
        <v>0</v>
      </c>
      <c r="D11" s="427">
        <v>0</v>
      </c>
      <c r="E11" s="427">
        <v>0</v>
      </c>
      <c r="F11" s="427">
        <v>0</v>
      </c>
      <c r="G11" s="427">
        <v>0</v>
      </c>
      <c r="H11" s="427">
        <v>0</v>
      </c>
      <c r="I11" s="427">
        <v>0</v>
      </c>
      <c r="J11" s="427">
        <v>0</v>
      </c>
      <c r="K11" s="427">
        <v>0</v>
      </c>
      <c r="L11" s="427">
        <v>0</v>
      </c>
      <c r="M11" s="427">
        <v>0</v>
      </c>
      <c r="N11" s="427">
        <v>0</v>
      </c>
      <c r="O11" s="427">
        <v>0</v>
      </c>
      <c r="P11" s="428">
        <f t="shared" si="0"/>
        <v>0</v>
      </c>
    </row>
    <row r="12" spans="1:23" s="207" customFormat="1" ht="22.5" customHeight="1" x14ac:dyDescent="0.25">
      <c r="A12" s="425">
        <v>4</v>
      </c>
      <c r="B12" s="426" t="s">
        <v>23</v>
      </c>
      <c r="C12" s="427">
        <v>0</v>
      </c>
      <c r="D12" s="427">
        <v>0</v>
      </c>
      <c r="E12" s="427">
        <v>0</v>
      </c>
      <c r="F12" s="427">
        <v>149600000</v>
      </c>
      <c r="G12" s="427">
        <v>199608900</v>
      </c>
      <c r="H12" s="427">
        <v>0</v>
      </c>
      <c r="I12" s="427">
        <v>36030583500</v>
      </c>
      <c r="J12" s="427">
        <v>0</v>
      </c>
      <c r="K12" s="427">
        <v>0</v>
      </c>
      <c r="L12" s="427">
        <v>0</v>
      </c>
      <c r="M12" s="427">
        <v>0</v>
      </c>
      <c r="N12" s="427">
        <v>0</v>
      </c>
      <c r="O12" s="427">
        <v>0</v>
      </c>
      <c r="P12" s="428">
        <f t="shared" si="0"/>
        <v>36379792400</v>
      </c>
      <c r="V12" s="208"/>
      <c r="W12" s="209"/>
    </row>
    <row r="13" spans="1:23" s="207" customFormat="1" ht="22.5" customHeight="1" x14ac:dyDescent="0.25">
      <c r="A13" s="425">
        <v>5</v>
      </c>
      <c r="B13" s="426" t="s">
        <v>24</v>
      </c>
      <c r="C13" s="427">
        <v>0</v>
      </c>
      <c r="D13" s="427">
        <v>0</v>
      </c>
      <c r="E13" s="427">
        <v>0</v>
      </c>
      <c r="F13" s="427">
        <v>0</v>
      </c>
      <c r="G13" s="427">
        <v>0</v>
      </c>
      <c r="H13" s="427">
        <v>0</v>
      </c>
      <c r="I13" s="427">
        <v>0</v>
      </c>
      <c r="J13" s="427">
        <v>0</v>
      </c>
      <c r="K13" s="427">
        <v>0</v>
      </c>
      <c r="L13" s="427">
        <v>0</v>
      </c>
      <c r="M13" s="427">
        <v>0</v>
      </c>
      <c r="N13" s="427">
        <v>0</v>
      </c>
      <c r="O13" s="427">
        <v>0</v>
      </c>
      <c r="P13" s="428">
        <f t="shared" si="0"/>
        <v>0</v>
      </c>
    </row>
    <row r="14" spans="1:23" s="207" customFormat="1" ht="22.5" customHeight="1" x14ac:dyDescent="0.25">
      <c r="A14" s="425">
        <v>6</v>
      </c>
      <c r="B14" s="426" t="s">
        <v>25</v>
      </c>
      <c r="C14" s="427">
        <v>0</v>
      </c>
      <c r="D14" s="427">
        <v>0</v>
      </c>
      <c r="E14" s="427">
        <v>0</v>
      </c>
      <c r="F14" s="427">
        <v>0</v>
      </c>
      <c r="G14" s="427">
        <v>0</v>
      </c>
      <c r="H14" s="427">
        <v>0</v>
      </c>
      <c r="I14" s="427">
        <v>0</v>
      </c>
      <c r="J14" s="427">
        <v>0</v>
      </c>
      <c r="K14" s="427">
        <v>0</v>
      </c>
      <c r="L14" s="427">
        <v>0</v>
      </c>
      <c r="M14" s="427">
        <v>0</v>
      </c>
      <c r="N14" s="427">
        <v>0</v>
      </c>
      <c r="O14" s="427">
        <v>0</v>
      </c>
      <c r="P14" s="428">
        <f t="shared" si="0"/>
        <v>0</v>
      </c>
    </row>
    <row r="15" spans="1:23" s="207" customFormat="1" ht="22.5" customHeight="1" x14ac:dyDescent="0.25">
      <c r="A15" s="425">
        <v>7</v>
      </c>
      <c r="B15" s="426" t="s">
        <v>26</v>
      </c>
      <c r="C15" s="427">
        <v>0</v>
      </c>
      <c r="D15" s="427">
        <v>0</v>
      </c>
      <c r="E15" s="427">
        <v>0</v>
      </c>
      <c r="F15" s="427">
        <v>0</v>
      </c>
      <c r="G15" s="427">
        <v>0</v>
      </c>
      <c r="H15" s="427">
        <v>0</v>
      </c>
      <c r="I15" s="427">
        <v>0</v>
      </c>
      <c r="J15" s="427">
        <v>0</v>
      </c>
      <c r="K15" s="427">
        <v>0</v>
      </c>
      <c r="L15" s="427">
        <v>0</v>
      </c>
      <c r="M15" s="427">
        <v>0</v>
      </c>
      <c r="N15" s="427">
        <v>0</v>
      </c>
      <c r="O15" s="427">
        <v>0</v>
      </c>
      <c r="P15" s="428">
        <f t="shared" si="0"/>
        <v>0</v>
      </c>
    </row>
    <row r="16" spans="1:23" s="207" customFormat="1" ht="22.5" customHeight="1" x14ac:dyDescent="0.25">
      <c r="A16" s="425">
        <v>8</v>
      </c>
      <c r="B16" s="426" t="s">
        <v>27</v>
      </c>
      <c r="C16" s="427">
        <v>0</v>
      </c>
      <c r="D16" s="427">
        <v>0</v>
      </c>
      <c r="E16" s="427">
        <v>0</v>
      </c>
      <c r="F16" s="427">
        <v>0</v>
      </c>
      <c r="G16" s="427">
        <v>0</v>
      </c>
      <c r="H16" s="427">
        <v>0</v>
      </c>
      <c r="I16" s="427">
        <v>99764973147</v>
      </c>
      <c r="J16" s="427">
        <v>119440364747</v>
      </c>
      <c r="K16" s="427">
        <v>0</v>
      </c>
      <c r="L16" s="427">
        <v>0</v>
      </c>
      <c r="M16" s="427">
        <v>0</v>
      </c>
      <c r="N16" s="427">
        <v>0</v>
      </c>
      <c r="O16" s="427">
        <v>0</v>
      </c>
      <c r="P16" s="428">
        <f t="shared" si="0"/>
        <v>219205337894</v>
      </c>
    </row>
    <row r="17" spans="1:27" s="207" customFormat="1" ht="22.5" customHeight="1" x14ac:dyDescent="0.25">
      <c r="A17" s="425">
        <v>9</v>
      </c>
      <c r="B17" s="426" t="s">
        <v>28</v>
      </c>
      <c r="C17" s="427">
        <v>0</v>
      </c>
      <c r="D17" s="427">
        <v>0</v>
      </c>
      <c r="E17" s="427">
        <v>0</v>
      </c>
      <c r="F17" s="427">
        <v>0</v>
      </c>
      <c r="G17" s="427">
        <v>0</v>
      </c>
      <c r="H17" s="427">
        <v>0</v>
      </c>
      <c r="I17" s="427">
        <v>0</v>
      </c>
      <c r="J17" s="427">
        <v>0</v>
      </c>
      <c r="K17" s="427">
        <v>3721748000</v>
      </c>
      <c r="L17" s="427">
        <v>0</v>
      </c>
      <c r="M17" s="427">
        <v>0</v>
      </c>
      <c r="N17" s="427">
        <v>0</v>
      </c>
      <c r="O17" s="427">
        <v>0</v>
      </c>
      <c r="P17" s="428">
        <f t="shared" si="0"/>
        <v>3721748000</v>
      </c>
    </row>
    <row r="18" spans="1:27" s="207" customFormat="1" ht="22.5" customHeight="1" x14ac:dyDescent="0.25">
      <c r="A18" s="425">
        <v>10</v>
      </c>
      <c r="B18" s="426" t="s">
        <v>29</v>
      </c>
      <c r="C18" s="427">
        <v>0</v>
      </c>
      <c r="D18" s="427">
        <v>0</v>
      </c>
      <c r="E18" s="427">
        <v>0</v>
      </c>
      <c r="F18" s="427">
        <v>0</v>
      </c>
      <c r="G18" s="427">
        <v>0</v>
      </c>
      <c r="H18" s="427">
        <v>0</v>
      </c>
      <c r="I18" s="427">
        <v>0</v>
      </c>
      <c r="J18" s="427">
        <v>0</v>
      </c>
      <c r="K18" s="427">
        <v>0</v>
      </c>
      <c r="L18" s="427">
        <v>0</v>
      </c>
      <c r="M18" s="427">
        <v>0</v>
      </c>
      <c r="N18" s="427">
        <v>0</v>
      </c>
      <c r="O18" s="427">
        <v>0</v>
      </c>
      <c r="P18" s="428">
        <f t="shared" si="0"/>
        <v>0</v>
      </c>
    </row>
    <row r="19" spans="1:27" s="207" customFormat="1" ht="22.5" customHeight="1" x14ac:dyDescent="0.25">
      <c r="A19" s="425">
        <v>11</v>
      </c>
      <c r="B19" s="426" t="s">
        <v>30</v>
      </c>
      <c r="C19" s="427">
        <v>0</v>
      </c>
      <c r="D19" s="427">
        <v>0</v>
      </c>
      <c r="E19" s="427">
        <v>0</v>
      </c>
      <c r="F19" s="427">
        <v>0</v>
      </c>
      <c r="G19" s="427">
        <v>0</v>
      </c>
      <c r="H19" s="427">
        <v>0</v>
      </c>
      <c r="I19" s="427">
        <v>0</v>
      </c>
      <c r="J19" s="427">
        <v>0</v>
      </c>
      <c r="K19" s="427">
        <v>0</v>
      </c>
      <c r="L19" s="427">
        <v>0</v>
      </c>
      <c r="M19" s="427">
        <v>0</v>
      </c>
      <c r="N19" s="427">
        <v>0</v>
      </c>
      <c r="O19" s="427">
        <v>0</v>
      </c>
      <c r="P19" s="428">
        <f t="shared" si="0"/>
        <v>0</v>
      </c>
    </row>
    <row r="20" spans="1:27" s="207" customFormat="1" ht="34.5" customHeight="1" x14ac:dyDescent="0.25">
      <c r="A20" s="425">
        <v>12</v>
      </c>
      <c r="B20" s="429" t="s">
        <v>31</v>
      </c>
      <c r="C20" s="427">
        <v>0</v>
      </c>
      <c r="D20" s="427">
        <v>0</v>
      </c>
      <c r="E20" s="427">
        <v>0</v>
      </c>
      <c r="F20" s="427">
        <v>0</v>
      </c>
      <c r="G20" s="427">
        <v>0</v>
      </c>
      <c r="H20" s="427">
        <v>0</v>
      </c>
      <c r="I20" s="427">
        <v>0</v>
      </c>
      <c r="J20" s="427">
        <v>0</v>
      </c>
      <c r="K20" s="427">
        <v>0</v>
      </c>
      <c r="L20" s="427">
        <v>0</v>
      </c>
      <c r="M20" s="427">
        <v>0</v>
      </c>
      <c r="N20" s="427">
        <v>0</v>
      </c>
      <c r="O20" s="427">
        <v>0</v>
      </c>
      <c r="P20" s="428">
        <f t="shared" si="0"/>
        <v>0</v>
      </c>
    </row>
    <row r="21" spans="1:27" s="207" customFormat="1" ht="22.5" customHeight="1" x14ac:dyDescent="0.25">
      <c r="A21" s="425">
        <v>13</v>
      </c>
      <c r="B21" s="426" t="s">
        <v>32</v>
      </c>
      <c r="C21" s="427">
        <v>0</v>
      </c>
      <c r="D21" s="427">
        <v>0</v>
      </c>
      <c r="E21" s="427">
        <v>0</v>
      </c>
      <c r="F21" s="427">
        <v>0</v>
      </c>
      <c r="G21" s="427">
        <v>0</v>
      </c>
      <c r="H21" s="427">
        <v>199500000</v>
      </c>
      <c r="I21" s="427">
        <v>3505379405</v>
      </c>
      <c r="J21" s="427">
        <v>0</v>
      </c>
      <c r="K21" s="427">
        <v>0</v>
      </c>
      <c r="L21" s="427">
        <v>0</v>
      </c>
      <c r="M21" s="427">
        <v>0</v>
      </c>
      <c r="N21" s="427">
        <v>731793400</v>
      </c>
      <c r="O21" s="427">
        <v>0</v>
      </c>
      <c r="P21" s="428">
        <f t="shared" si="0"/>
        <v>4436672805</v>
      </c>
    </row>
    <row r="22" spans="1:27" s="207" customFormat="1" ht="22.5" customHeight="1" x14ac:dyDescent="0.25">
      <c r="A22" s="425">
        <v>14</v>
      </c>
      <c r="B22" s="426" t="s">
        <v>33</v>
      </c>
      <c r="C22" s="427">
        <v>0</v>
      </c>
      <c r="D22" s="427">
        <v>0</v>
      </c>
      <c r="E22" s="427">
        <v>0</v>
      </c>
      <c r="F22" s="427">
        <v>0</v>
      </c>
      <c r="G22" s="427">
        <v>0</v>
      </c>
      <c r="H22" s="427">
        <v>0</v>
      </c>
      <c r="I22" s="427">
        <v>0</v>
      </c>
      <c r="J22" s="427">
        <v>0</v>
      </c>
      <c r="K22" s="427">
        <v>0</v>
      </c>
      <c r="L22" s="427">
        <v>0</v>
      </c>
      <c r="M22" s="427">
        <v>0</v>
      </c>
      <c r="N22" s="427">
        <v>0</v>
      </c>
      <c r="O22" s="427">
        <v>0</v>
      </c>
      <c r="P22" s="428">
        <f t="shared" si="0"/>
        <v>0</v>
      </c>
    </row>
    <row r="23" spans="1:27" s="207" customFormat="1" ht="22.5" customHeight="1" x14ac:dyDescent="0.25">
      <c r="A23" s="425">
        <v>15</v>
      </c>
      <c r="B23" s="426" t="s">
        <v>34</v>
      </c>
      <c r="C23" s="427">
        <v>0</v>
      </c>
      <c r="D23" s="427">
        <v>0</v>
      </c>
      <c r="E23" s="427">
        <v>0</v>
      </c>
      <c r="F23" s="427">
        <v>0</v>
      </c>
      <c r="G23" s="427">
        <v>0</v>
      </c>
      <c r="H23" s="427">
        <v>0</v>
      </c>
      <c r="I23" s="427">
        <v>0</v>
      </c>
      <c r="J23" s="427">
        <v>0</v>
      </c>
      <c r="K23" s="427">
        <v>0</v>
      </c>
      <c r="L23" s="427">
        <v>0</v>
      </c>
      <c r="M23" s="427">
        <v>0</v>
      </c>
      <c r="N23" s="427">
        <v>0</v>
      </c>
      <c r="O23" s="427">
        <v>0</v>
      </c>
      <c r="P23" s="428">
        <f t="shared" si="0"/>
        <v>0</v>
      </c>
    </row>
    <row r="24" spans="1:27" s="207" customFormat="1" ht="22.5" customHeight="1" x14ac:dyDescent="0.25">
      <c r="A24" s="425">
        <v>16</v>
      </c>
      <c r="B24" s="426" t="s">
        <v>35</v>
      </c>
      <c r="C24" s="427">
        <v>0</v>
      </c>
      <c r="D24" s="427">
        <v>0</v>
      </c>
      <c r="E24" s="427">
        <v>0</v>
      </c>
      <c r="F24" s="427">
        <v>5665337250</v>
      </c>
      <c r="G24" s="427">
        <v>0</v>
      </c>
      <c r="H24" s="427">
        <v>0</v>
      </c>
      <c r="I24" s="427">
        <v>0</v>
      </c>
      <c r="J24" s="427">
        <v>0</v>
      </c>
      <c r="K24" s="427">
        <v>0</v>
      </c>
      <c r="L24" s="427">
        <v>0</v>
      </c>
      <c r="M24" s="427">
        <v>0</v>
      </c>
      <c r="N24" s="427">
        <v>0</v>
      </c>
      <c r="O24" s="427">
        <v>0</v>
      </c>
      <c r="P24" s="428">
        <f t="shared" si="0"/>
        <v>5665337250</v>
      </c>
    </row>
    <row r="25" spans="1:27" s="207" customFormat="1" ht="22.5" customHeight="1" x14ac:dyDescent="0.25">
      <c r="A25" s="425">
        <v>17</v>
      </c>
      <c r="B25" s="426" t="s">
        <v>36</v>
      </c>
      <c r="C25" s="427">
        <v>0</v>
      </c>
      <c r="D25" s="427">
        <v>0</v>
      </c>
      <c r="E25" s="427">
        <v>0</v>
      </c>
      <c r="F25" s="427">
        <v>0</v>
      </c>
      <c r="G25" s="427">
        <v>0</v>
      </c>
      <c r="H25" s="427">
        <v>0</v>
      </c>
      <c r="I25" s="427">
        <v>26762709129</v>
      </c>
      <c r="J25" s="427">
        <v>6175435573</v>
      </c>
      <c r="K25" s="427">
        <v>1216337000</v>
      </c>
      <c r="L25" s="427">
        <v>0</v>
      </c>
      <c r="M25" s="427">
        <v>0</v>
      </c>
      <c r="N25" s="427">
        <v>0</v>
      </c>
      <c r="O25" s="427">
        <v>0</v>
      </c>
      <c r="P25" s="428">
        <f t="shared" si="0"/>
        <v>34154481702</v>
      </c>
    </row>
    <row r="26" spans="1:27" s="207" customFormat="1" ht="22.5" customHeight="1" x14ac:dyDescent="0.25">
      <c r="A26" s="425">
        <v>18</v>
      </c>
      <c r="B26" s="426" t="s">
        <v>37</v>
      </c>
      <c r="C26" s="427">
        <v>0</v>
      </c>
      <c r="D26" s="427">
        <v>0</v>
      </c>
      <c r="E26" s="427">
        <v>0</v>
      </c>
      <c r="F26" s="427">
        <v>0</v>
      </c>
      <c r="G26" s="427">
        <v>0</v>
      </c>
      <c r="H26" s="427">
        <v>0</v>
      </c>
      <c r="I26" s="427">
        <v>0</v>
      </c>
      <c r="J26" s="427">
        <v>0</v>
      </c>
      <c r="K26" s="427">
        <v>0</v>
      </c>
      <c r="L26" s="427">
        <v>0</v>
      </c>
      <c r="M26" s="427">
        <v>0</v>
      </c>
      <c r="N26" s="427">
        <v>0</v>
      </c>
      <c r="O26" s="427">
        <v>0</v>
      </c>
      <c r="P26" s="428">
        <f t="shared" si="0"/>
        <v>0</v>
      </c>
    </row>
    <row r="27" spans="1:27" s="207" customFormat="1" ht="22.5" customHeight="1" x14ac:dyDescent="0.25">
      <c r="A27" s="425">
        <v>19</v>
      </c>
      <c r="B27" s="426" t="s">
        <v>38</v>
      </c>
      <c r="C27" s="427">
        <v>0</v>
      </c>
      <c r="D27" s="427">
        <v>0</v>
      </c>
      <c r="E27" s="427">
        <v>0</v>
      </c>
      <c r="F27" s="427">
        <v>0</v>
      </c>
      <c r="G27" s="427">
        <v>0</v>
      </c>
      <c r="H27" s="427">
        <v>0</v>
      </c>
      <c r="I27" s="427">
        <v>0</v>
      </c>
      <c r="J27" s="427">
        <v>0</v>
      </c>
      <c r="K27" s="427">
        <v>0</v>
      </c>
      <c r="L27" s="427">
        <v>0</v>
      </c>
      <c r="M27" s="427">
        <v>0</v>
      </c>
      <c r="N27" s="427">
        <v>0</v>
      </c>
      <c r="O27" s="427">
        <v>0</v>
      </c>
      <c r="P27" s="428">
        <f t="shared" si="0"/>
        <v>0</v>
      </c>
    </row>
    <row r="28" spans="1:27" s="207" customFormat="1" ht="22.5" customHeight="1" x14ac:dyDescent="0.25">
      <c r="A28" s="425">
        <v>20</v>
      </c>
      <c r="B28" s="426" t="s">
        <v>39</v>
      </c>
      <c r="C28" s="427">
        <v>0</v>
      </c>
      <c r="D28" s="427">
        <v>0</v>
      </c>
      <c r="E28" s="427">
        <v>0</v>
      </c>
      <c r="F28" s="427">
        <v>0</v>
      </c>
      <c r="G28" s="427">
        <v>0</v>
      </c>
      <c r="H28" s="427">
        <v>0</v>
      </c>
      <c r="I28" s="427">
        <v>6727346520</v>
      </c>
      <c r="J28" s="427">
        <v>0</v>
      </c>
      <c r="K28" s="427">
        <v>0</v>
      </c>
      <c r="L28" s="427">
        <v>0</v>
      </c>
      <c r="M28" s="427">
        <v>0</v>
      </c>
      <c r="N28" s="427">
        <v>0</v>
      </c>
      <c r="O28" s="427">
        <v>124000000</v>
      </c>
      <c r="P28" s="428">
        <f t="shared" si="0"/>
        <v>6851346520</v>
      </c>
    </row>
    <row r="29" spans="1:27" s="207" customFormat="1" ht="22.5" customHeight="1" x14ac:dyDescent="0.25">
      <c r="A29" s="425">
        <v>21</v>
      </c>
      <c r="B29" s="426" t="s">
        <v>40</v>
      </c>
      <c r="C29" s="427">
        <v>0</v>
      </c>
      <c r="D29" s="427">
        <v>0</v>
      </c>
      <c r="E29" s="427">
        <v>0</v>
      </c>
      <c r="F29" s="427">
        <v>0</v>
      </c>
      <c r="G29" s="427">
        <v>0</v>
      </c>
      <c r="H29" s="427">
        <v>0</v>
      </c>
      <c r="I29" s="427">
        <v>0</v>
      </c>
      <c r="J29" s="427">
        <v>0</v>
      </c>
      <c r="K29" s="427">
        <v>0</v>
      </c>
      <c r="L29" s="427">
        <v>0</v>
      </c>
      <c r="M29" s="427">
        <v>0</v>
      </c>
      <c r="N29" s="427">
        <v>0</v>
      </c>
      <c r="O29" s="427">
        <v>0</v>
      </c>
      <c r="P29" s="428">
        <f t="shared" si="0"/>
        <v>0</v>
      </c>
    </row>
    <row r="30" spans="1:27" s="207" customFormat="1" ht="36" customHeight="1" x14ac:dyDescent="0.25">
      <c r="A30" s="425">
        <v>22</v>
      </c>
      <c r="B30" s="429" t="s">
        <v>41</v>
      </c>
      <c r="C30" s="427">
        <v>0</v>
      </c>
      <c r="D30" s="427">
        <v>0</v>
      </c>
      <c r="E30" s="427">
        <v>0</v>
      </c>
      <c r="F30" s="427">
        <v>0</v>
      </c>
      <c r="G30" s="427">
        <v>0</v>
      </c>
      <c r="H30" s="427">
        <v>0</v>
      </c>
      <c r="I30" s="427">
        <v>0</v>
      </c>
      <c r="J30" s="427">
        <v>0</v>
      </c>
      <c r="K30" s="427">
        <v>0</v>
      </c>
      <c r="L30" s="427">
        <v>0</v>
      </c>
      <c r="M30" s="427">
        <v>0</v>
      </c>
      <c r="N30" s="427">
        <v>0</v>
      </c>
      <c r="O30" s="427">
        <v>0</v>
      </c>
      <c r="P30" s="428">
        <f t="shared" si="0"/>
        <v>0</v>
      </c>
    </row>
    <row r="31" spans="1:27" s="207" customFormat="1" ht="22.5" customHeight="1" x14ac:dyDescent="0.25">
      <c r="A31" s="425">
        <v>23</v>
      </c>
      <c r="B31" s="426" t="s">
        <v>42</v>
      </c>
      <c r="C31" s="427">
        <v>13976305200</v>
      </c>
      <c r="D31" s="427">
        <v>0</v>
      </c>
      <c r="E31" s="427">
        <v>0</v>
      </c>
      <c r="F31" s="427">
        <v>0</v>
      </c>
      <c r="G31" s="427">
        <v>0</v>
      </c>
      <c r="H31" s="427">
        <v>0</v>
      </c>
      <c r="I31" s="427">
        <v>38901762953</v>
      </c>
      <c r="J31" s="427">
        <v>0</v>
      </c>
      <c r="K31" s="427">
        <v>0</v>
      </c>
      <c r="L31" s="427">
        <v>0</v>
      </c>
      <c r="M31" s="427">
        <v>2626483200</v>
      </c>
      <c r="N31" s="427">
        <v>0</v>
      </c>
      <c r="O31" s="427">
        <v>0</v>
      </c>
      <c r="P31" s="428">
        <f t="shared" si="0"/>
        <v>55504551353</v>
      </c>
      <c r="V31" s="209"/>
      <c r="AA31" s="209"/>
    </row>
    <row r="32" spans="1:27" s="207" customFormat="1" ht="36" customHeight="1" x14ac:dyDescent="0.25">
      <c r="A32" s="425">
        <v>24</v>
      </c>
      <c r="B32" s="429" t="s">
        <v>43</v>
      </c>
      <c r="C32" s="427">
        <v>0</v>
      </c>
      <c r="D32" s="427">
        <v>0</v>
      </c>
      <c r="E32" s="427">
        <v>0</v>
      </c>
      <c r="F32" s="427">
        <v>49000000</v>
      </c>
      <c r="G32" s="427">
        <v>0</v>
      </c>
      <c r="H32" s="427">
        <v>0</v>
      </c>
      <c r="I32" s="427">
        <v>0</v>
      </c>
      <c r="J32" s="427">
        <v>0</v>
      </c>
      <c r="K32" s="427">
        <v>0</v>
      </c>
      <c r="L32" s="427">
        <v>0</v>
      </c>
      <c r="M32" s="427">
        <v>0</v>
      </c>
      <c r="N32" s="427">
        <v>0</v>
      </c>
      <c r="O32" s="427">
        <v>0</v>
      </c>
      <c r="P32" s="428">
        <f t="shared" si="0"/>
        <v>49000000</v>
      </c>
    </row>
    <row r="33" spans="1:16" s="207" customFormat="1" ht="22.5" customHeight="1" x14ac:dyDescent="0.25">
      <c r="A33" s="425">
        <v>25</v>
      </c>
      <c r="B33" s="426" t="s">
        <v>44</v>
      </c>
      <c r="C33" s="427">
        <v>0</v>
      </c>
      <c r="D33" s="427">
        <v>0</v>
      </c>
      <c r="E33" s="427">
        <v>0</v>
      </c>
      <c r="F33" s="427">
        <v>0</v>
      </c>
      <c r="G33" s="427">
        <v>0</v>
      </c>
      <c r="H33" s="427">
        <v>0</v>
      </c>
      <c r="I33" s="427">
        <v>0</v>
      </c>
      <c r="J33" s="427">
        <v>0</v>
      </c>
      <c r="K33" s="427">
        <v>0</v>
      </c>
      <c r="L33" s="427">
        <v>0</v>
      </c>
      <c r="M33" s="427">
        <v>0</v>
      </c>
      <c r="N33" s="427">
        <v>0</v>
      </c>
      <c r="O33" s="427">
        <v>0</v>
      </c>
      <c r="P33" s="428">
        <f t="shared" si="0"/>
        <v>0</v>
      </c>
    </row>
    <row r="34" spans="1:16" s="207" customFormat="1" ht="22.5" customHeight="1" x14ac:dyDescent="0.25">
      <c r="A34" s="425">
        <v>26</v>
      </c>
      <c r="B34" s="426" t="s">
        <v>45</v>
      </c>
      <c r="C34" s="427">
        <v>0</v>
      </c>
      <c r="D34" s="427">
        <v>0</v>
      </c>
      <c r="E34" s="427">
        <v>0</v>
      </c>
      <c r="F34" s="427">
        <v>0</v>
      </c>
      <c r="G34" s="427">
        <v>0</v>
      </c>
      <c r="H34" s="427">
        <v>0</v>
      </c>
      <c r="I34" s="427">
        <v>0</v>
      </c>
      <c r="J34" s="427">
        <v>0</v>
      </c>
      <c r="K34" s="427">
        <v>0</v>
      </c>
      <c r="L34" s="427">
        <v>0</v>
      </c>
      <c r="M34" s="427">
        <v>0</v>
      </c>
      <c r="N34" s="427">
        <v>0</v>
      </c>
      <c r="O34" s="427">
        <v>0</v>
      </c>
      <c r="P34" s="428">
        <f t="shared" si="0"/>
        <v>0</v>
      </c>
    </row>
    <row r="35" spans="1:16" s="207" customFormat="1" ht="22.5" customHeight="1" x14ac:dyDescent="0.25">
      <c r="A35" s="425">
        <v>27</v>
      </c>
      <c r="B35" s="426" t="s">
        <v>46</v>
      </c>
      <c r="C35" s="427">
        <v>0</v>
      </c>
      <c r="D35" s="427">
        <v>0</v>
      </c>
      <c r="E35" s="427">
        <v>0</v>
      </c>
      <c r="F35" s="427">
        <v>0</v>
      </c>
      <c r="G35" s="427">
        <v>0</v>
      </c>
      <c r="H35" s="427">
        <v>0</v>
      </c>
      <c r="I35" s="427">
        <v>0</v>
      </c>
      <c r="J35" s="427">
        <v>0</v>
      </c>
      <c r="K35" s="427">
        <v>0</v>
      </c>
      <c r="L35" s="427">
        <v>0</v>
      </c>
      <c r="M35" s="427">
        <v>0</v>
      </c>
      <c r="N35" s="427">
        <v>0</v>
      </c>
      <c r="O35" s="427">
        <v>0</v>
      </c>
      <c r="P35" s="428">
        <f t="shared" si="0"/>
        <v>0</v>
      </c>
    </row>
    <row r="36" spans="1:16" s="207" customFormat="1" ht="22.5" customHeight="1" x14ac:dyDescent="0.25">
      <c r="A36" s="425">
        <v>28</v>
      </c>
      <c r="B36" s="426" t="s">
        <v>47</v>
      </c>
      <c r="C36" s="427">
        <v>0</v>
      </c>
      <c r="D36" s="427">
        <v>0</v>
      </c>
      <c r="E36" s="427">
        <v>0</v>
      </c>
      <c r="F36" s="427">
        <v>0</v>
      </c>
      <c r="G36" s="427">
        <v>0</v>
      </c>
      <c r="H36" s="427">
        <v>0</v>
      </c>
      <c r="I36" s="427">
        <v>0</v>
      </c>
      <c r="J36" s="427">
        <v>0</v>
      </c>
      <c r="K36" s="427">
        <v>0</v>
      </c>
      <c r="L36" s="427">
        <v>0</v>
      </c>
      <c r="M36" s="427">
        <v>0</v>
      </c>
      <c r="N36" s="427">
        <v>0</v>
      </c>
      <c r="O36" s="427">
        <v>0</v>
      </c>
      <c r="P36" s="428">
        <f t="shared" si="0"/>
        <v>0</v>
      </c>
    </row>
    <row r="37" spans="1:16" s="207" customFormat="1" ht="22.5" customHeight="1" x14ac:dyDescent="0.25">
      <c r="A37" s="425">
        <v>29</v>
      </c>
      <c r="B37" s="426" t="s">
        <v>48</v>
      </c>
      <c r="C37" s="427">
        <v>0</v>
      </c>
      <c r="D37" s="427">
        <v>0</v>
      </c>
      <c r="E37" s="427">
        <v>0</v>
      </c>
      <c r="F37" s="427">
        <v>0</v>
      </c>
      <c r="G37" s="427">
        <v>0</v>
      </c>
      <c r="H37" s="427">
        <v>0</v>
      </c>
      <c r="I37" s="427">
        <v>0</v>
      </c>
      <c r="J37" s="427">
        <v>0</v>
      </c>
      <c r="K37" s="427">
        <v>0</v>
      </c>
      <c r="L37" s="427">
        <v>0</v>
      </c>
      <c r="M37" s="427">
        <v>0</v>
      </c>
      <c r="N37" s="427">
        <v>0</v>
      </c>
      <c r="O37" s="427">
        <v>0</v>
      </c>
      <c r="P37" s="428">
        <f t="shared" si="0"/>
        <v>0</v>
      </c>
    </row>
    <row r="38" spans="1:16" s="207" customFormat="1" ht="22.5" customHeight="1" x14ac:dyDescent="0.25">
      <c r="A38" s="425">
        <v>30</v>
      </c>
      <c r="B38" s="426" t="s">
        <v>49</v>
      </c>
      <c r="C38" s="427">
        <v>0</v>
      </c>
      <c r="D38" s="427">
        <v>0</v>
      </c>
      <c r="E38" s="427">
        <v>0</v>
      </c>
      <c r="F38" s="427">
        <v>0</v>
      </c>
      <c r="G38" s="427">
        <v>0</v>
      </c>
      <c r="H38" s="427">
        <v>0</v>
      </c>
      <c r="I38" s="427">
        <v>0</v>
      </c>
      <c r="J38" s="427">
        <v>0</v>
      </c>
      <c r="K38" s="427">
        <v>0</v>
      </c>
      <c r="L38" s="427">
        <v>0</v>
      </c>
      <c r="M38" s="427">
        <v>0</v>
      </c>
      <c r="N38" s="427">
        <v>0</v>
      </c>
      <c r="O38" s="427">
        <v>0</v>
      </c>
      <c r="P38" s="428">
        <f t="shared" si="0"/>
        <v>0</v>
      </c>
    </row>
    <row r="39" spans="1:16" s="207" customFormat="1" ht="22.5" customHeight="1" x14ac:dyDescent="0.25">
      <c r="A39" s="425">
        <v>31</v>
      </c>
      <c r="B39" s="426" t="s">
        <v>50</v>
      </c>
      <c r="C39" s="427">
        <v>0</v>
      </c>
      <c r="D39" s="427">
        <v>0</v>
      </c>
      <c r="E39" s="427">
        <v>0</v>
      </c>
      <c r="F39" s="427">
        <v>0</v>
      </c>
      <c r="G39" s="427">
        <v>0</v>
      </c>
      <c r="H39" s="427">
        <v>0</v>
      </c>
      <c r="I39" s="427">
        <v>0</v>
      </c>
      <c r="J39" s="427">
        <v>0</v>
      </c>
      <c r="K39" s="427">
        <v>0</v>
      </c>
      <c r="L39" s="427">
        <v>0</v>
      </c>
      <c r="M39" s="427">
        <v>0</v>
      </c>
      <c r="N39" s="427">
        <v>0</v>
      </c>
      <c r="O39" s="427">
        <v>0</v>
      </c>
      <c r="P39" s="428">
        <f t="shared" si="0"/>
        <v>0</v>
      </c>
    </row>
    <row r="40" spans="1:16" s="207" customFormat="1" ht="22.5" customHeight="1" x14ac:dyDescent="0.25">
      <c r="A40" s="425">
        <v>32</v>
      </c>
      <c r="B40" s="426" t="s">
        <v>51</v>
      </c>
      <c r="C40" s="427">
        <v>0</v>
      </c>
      <c r="D40" s="427">
        <v>0</v>
      </c>
      <c r="E40" s="427">
        <v>0</v>
      </c>
      <c r="F40" s="427">
        <v>0</v>
      </c>
      <c r="G40" s="427">
        <v>0</v>
      </c>
      <c r="H40" s="427">
        <v>0</v>
      </c>
      <c r="I40" s="427">
        <v>0</v>
      </c>
      <c r="J40" s="427">
        <v>0</v>
      </c>
      <c r="K40" s="427">
        <v>0</v>
      </c>
      <c r="L40" s="427">
        <v>0</v>
      </c>
      <c r="M40" s="427">
        <v>0</v>
      </c>
      <c r="N40" s="427">
        <v>0</v>
      </c>
      <c r="O40" s="427">
        <v>0</v>
      </c>
      <c r="P40" s="428">
        <f t="shared" si="0"/>
        <v>0</v>
      </c>
    </row>
    <row r="41" spans="1:16" s="207" customFormat="1" ht="22.5" customHeight="1" x14ac:dyDescent="0.25">
      <c r="A41" s="425">
        <v>33</v>
      </c>
      <c r="B41" s="426" t="s">
        <v>52</v>
      </c>
      <c r="C41" s="427">
        <v>0</v>
      </c>
      <c r="D41" s="427">
        <v>0</v>
      </c>
      <c r="E41" s="427">
        <v>0</v>
      </c>
      <c r="F41" s="427">
        <v>0</v>
      </c>
      <c r="G41" s="427">
        <v>0</v>
      </c>
      <c r="H41" s="427">
        <v>0</v>
      </c>
      <c r="I41" s="427">
        <v>0</v>
      </c>
      <c r="J41" s="427">
        <v>0</v>
      </c>
      <c r="K41" s="427">
        <v>0</v>
      </c>
      <c r="L41" s="427">
        <v>0</v>
      </c>
      <c r="M41" s="427">
        <v>0</v>
      </c>
      <c r="N41" s="427">
        <v>0</v>
      </c>
      <c r="O41" s="427">
        <v>0</v>
      </c>
      <c r="P41" s="428">
        <f t="shared" ref="P41:P60" si="1">SUM(C41:O41)</f>
        <v>0</v>
      </c>
    </row>
    <row r="42" spans="1:16" s="207" customFormat="1" ht="22.5" customHeight="1" x14ac:dyDescent="0.25">
      <c r="A42" s="425">
        <v>34</v>
      </c>
      <c r="B42" s="426" t="s">
        <v>53</v>
      </c>
      <c r="C42" s="427">
        <v>0</v>
      </c>
      <c r="D42" s="427">
        <v>0</v>
      </c>
      <c r="E42" s="427">
        <v>0</v>
      </c>
      <c r="F42" s="427">
        <v>0</v>
      </c>
      <c r="G42" s="427">
        <v>0</v>
      </c>
      <c r="H42" s="427">
        <v>0</v>
      </c>
      <c r="I42" s="427">
        <v>0</v>
      </c>
      <c r="J42" s="427">
        <v>0</v>
      </c>
      <c r="K42" s="427">
        <v>0</v>
      </c>
      <c r="L42" s="427">
        <v>0</v>
      </c>
      <c r="M42" s="427">
        <v>0</v>
      </c>
      <c r="N42" s="427">
        <v>0</v>
      </c>
      <c r="O42" s="427">
        <v>0</v>
      </c>
      <c r="P42" s="428">
        <f t="shared" si="1"/>
        <v>0</v>
      </c>
    </row>
    <row r="43" spans="1:16" s="207" customFormat="1" ht="22.5" customHeight="1" x14ac:dyDescent="0.25">
      <c r="A43" s="425">
        <v>35</v>
      </c>
      <c r="B43" s="426" t="s">
        <v>54</v>
      </c>
      <c r="C43" s="427">
        <v>0</v>
      </c>
      <c r="D43" s="427">
        <v>0</v>
      </c>
      <c r="E43" s="427">
        <v>0</v>
      </c>
      <c r="F43" s="427">
        <v>22019800</v>
      </c>
      <c r="G43" s="427">
        <v>0</v>
      </c>
      <c r="H43" s="427">
        <v>0</v>
      </c>
      <c r="I43" s="427">
        <v>0</v>
      </c>
      <c r="J43" s="427">
        <v>0</v>
      </c>
      <c r="K43" s="427">
        <v>0</v>
      </c>
      <c r="L43" s="427">
        <v>489567350</v>
      </c>
      <c r="M43" s="427">
        <v>0</v>
      </c>
      <c r="N43" s="427">
        <v>0</v>
      </c>
      <c r="O43" s="427">
        <v>0</v>
      </c>
      <c r="P43" s="428">
        <f t="shared" si="1"/>
        <v>511587150</v>
      </c>
    </row>
    <row r="44" spans="1:16" s="207" customFormat="1" ht="22.5" customHeight="1" x14ac:dyDescent="0.25">
      <c r="A44" s="425">
        <v>36</v>
      </c>
      <c r="B44" s="426" t="s">
        <v>55</v>
      </c>
      <c r="C44" s="427">
        <v>0</v>
      </c>
      <c r="D44" s="427">
        <v>0</v>
      </c>
      <c r="E44" s="427">
        <v>0</v>
      </c>
      <c r="F44" s="427">
        <v>0</v>
      </c>
      <c r="G44" s="427">
        <v>0</v>
      </c>
      <c r="H44" s="427">
        <v>0</v>
      </c>
      <c r="I44" s="427">
        <v>0</v>
      </c>
      <c r="J44" s="427">
        <v>0</v>
      </c>
      <c r="K44" s="427">
        <v>0</v>
      </c>
      <c r="L44" s="427">
        <v>0</v>
      </c>
      <c r="M44" s="427">
        <v>0</v>
      </c>
      <c r="N44" s="427">
        <v>0</v>
      </c>
      <c r="O44" s="427">
        <v>0</v>
      </c>
      <c r="P44" s="428">
        <f t="shared" si="1"/>
        <v>0</v>
      </c>
    </row>
    <row r="45" spans="1:16" s="207" customFormat="1" ht="22.5" customHeight="1" x14ac:dyDescent="0.25">
      <c r="A45" s="425">
        <v>37</v>
      </c>
      <c r="B45" s="426" t="s">
        <v>56</v>
      </c>
      <c r="C45" s="427">
        <v>0</v>
      </c>
      <c r="D45" s="427">
        <v>0</v>
      </c>
      <c r="E45" s="427">
        <v>0</v>
      </c>
      <c r="F45" s="427">
        <v>0</v>
      </c>
      <c r="G45" s="427">
        <v>0</v>
      </c>
      <c r="H45" s="427">
        <v>0</v>
      </c>
      <c r="I45" s="427">
        <v>0</v>
      </c>
      <c r="J45" s="427">
        <v>0</v>
      </c>
      <c r="K45" s="427">
        <v>0</v>
      </c>
      <c r="L45" s="427">
        <v>0</v>
      </c>
      <c r="M45" s="427">
        <v>0</v>
      </c>
      <c r="N45" s="427">
        <v>0</v>
      </c>
      <c r="O45" s="427">
        <v>0</v>
      </c>
      <c r="P45" s="428">
        <f t="shared" si="1"/>
        <v>0</v>
      </c>
    </row>
    <row r="46" spans="1:16" s="207" customFormat="1" ht="22.5" customHeight="1" x14ac:dyDescent="0.25">
      <c r="A46" s="425">
        <v>38</v>
      </c>
      <c r="B46" s="426" t="s">
        <v>57</v>
      </c>
      <c r="C46" s="427">
        <v>0</v>
      </c>
      <c r="D46" s="427">
        <v>0</v>
      </c>
      <c r="E46" s="427">
        <v>0</v>
      </c>
      <c r="F46" s="427">
        <v>0</v>
      </c>
      <c r="G46" s="427">
        <v>0</v>
      </c>
      <c r="H46" s="427">
        <v>0</v>
      </c>
      <c r="I46" s="427">
        <v>0</v>
      </c>
      <c r="J46" s="427">
        <v>0</v>
      </c>
      <c r="K46" s="427">
        <v>0</v>
      </c>
      <c r="L46" s="427">
        <v>0</v>
      </c>
      <c r="M46" s="427">
        <v>0</v>
      </c>
      <c r="N46" s="427">
        <v>0</v>
      </c>
      <c r="O46" s="427">
        <v>0</v>
      </c>
      <c r="P46" s="428">
        <f t="shared" si="1"/>
        <v>0</v>
      </c>
    </row>
    <row r="47" spans="1:16" s="207" customFormat="1" ht="22.5" customHeight="1" x14ac:dyDescent="0.25">
      <c r="A47" s="425">
        <v>39</v>
      </c>
      <c r="B47" s="426" t="s">
        <v>58</v>
      </c>
      <c r="C47" s="427">
        <v>0</v>
      </c>
      <c r="D47" s="427">
        <v>0</v>
      </c>
      <c r="E47" s="427">
        <v>0</v>
      </c>
      <c r="F47" s="427">
        <v>0</v>
      </c>
      <c r="G47" s="427">
        <v>0</v>
      </c>
      <c r="H47" s="427">
        <v>0</v>
      </c>
      <c r="I47" s="427">
        <v>0</v>
      </c>
      <c r="J47" s="427">
        <v>0</v>
      </c>
      <c r="K47" s="427">
        <v>0</v>
      </c>
      <c r="L47" s="427">
        <v>0</v>
      </c>
      <c r="M47" s="427">
        <v>0</v>
      </c>
      <c r="N47" s="427">
        <v>0</v>
      </c>
      <c r="O47" s="427">
        <v>0</v>
      </c>
      <c r="P47" s="428">
        <f t="shared" si="1"/>
        <v>0</v>
      </c>
    </row>
    <row r="48" spans="1:16" s="207" customFormat="1" ht="22.5" customHeight="1" x14ac:dyDescent="0.25">
      <c r="A48" s="425">
        <v>40</v>
      </c>
      <c r="B48" s="426" t="s">
        <v>59</v>
      </c>
      <c r="C48" s="427">
        <v>0</v>
      </c>
      <c r="D48" s="427">
        <v>0</v>
      </c>
      <c r="E48" s="427">
        <v>0</v>
      </c>
      <c r="F48" s="427">
        <v>0</v>
      </c>
      <c r="G48" s="427">
        <v>0</v>
      </c>
      <c r="H48" s="427">
        <v>0</v>
      </c>
      <c r="I48" s="427">
        <v>0</v>
      </c>
      <c r="J48" s="427">
        <v>0</v>
      </c>
      <c r="K48" s="427">
        <v>0</v>
      </c>
      <c r="L48" s="427">
        <v>0</v>
      </c>
      <c r="M48" s="427">
        <v>0</v>
      </c>
      <c r="N48" s="427">
        <v>0</v>
      </c>
      <c r="O48" s="427">
        <v>0</v>
      </c>
      <c r="P48" s="428">
        <f t="shared" si="1"/>
        <v>0</v>
      </c>
    </row>
    <row r="49" spans="1:17" s="207" customFormat="1" ht="22.5" customHeight="1" x14ac:dyDescent="0.25">
      <c r="A49" s="425">
        <v>41</v>
      </c>
      <c r="B49" s="426" t="s">
        <v>60</v>
      </c>
      <c r="C49" s="427">
        <v>2539376460</v>
      </c>
      <c r="D49" s="427">
        <v>5352094500</v>
      </c>
      <c r="E49" s="427">
        <v>0</v>
      </c>
      <c r="F49" s="427">
        <v>0</v>
      </c>
      <c r="G49" s="427">
        <v>0</v>
      </c>
      <c r="H49" s="427">
        <v>0</v>
      </c>
      <c r="I49" s="427">
        <v>0</v>
      </c>
      <c r="J49" s="427">
        <v>0</v>
      </c>
      <c r="K49" s="427">
        <v>0</v>
      </c>
      <c r="L49" s="427">
        <v>0</v>
      </c>
      <c r="M49" s="427">
        <v>0</v>
      </c>
      <c r="N49" s="427">
        <v>0</v>
      </c>
      <c r="O49" s="427">
        <v>0</v>
      </c>
      <c r="P49" s="428">
        <f t="shared" si="1"/>
        <v>7891470960</v>
      </c>
    </row>
    <row r="50" spans="1:17" s="207" customFormat="1" ht="22.5" customHeight="1" x14ac:dyDescent="0.25">
      <c r="A50" s="425">
        <v>42</v>
      </c>
      <c r="B50" s="426" t="s">
        <v>61</v>
      </c>
      <c r="C50" s="427">
        <v>0</v>
      </c>
      <c r="D50" s="427">
        <v>0</v>
      </c>
      <c r="E50" s="427">
        <v>0</v>
      </c>
      <c r="F50" s="427">
        <v>0</v>
      </c>
      <c r="G50" s="427">
        <v>0</v>
      </c>
      <c r="H50" s="427">
        <v>0</v>
      </c>
      <c r="I50" s="427">
        <v>0</v>
      </c>
      <c r="J50" s="427">
        <v>0</v>
      </c>
      <c r="K50" s="427">
        <v>0</v>
      </c>
      <c r="L50" s="427">
        <v>0</v>
      </c>
      <c r="M50" s="427">
        <v>0</v>
      </c>
      <c r="N50" s="427">
        <v>0</v>
      </c>
      <c r="O50" s="427">
        <v>0</v>
      </c>
      <c r="P50" s="428">
        <f t="shared" si="1"/>
        <v>0</v>
      </c>
    </row>
    <row r="51" spans="1:17" s="207" customFormat="1" ht="22.5" customHeight="1" x14ac:dyDescent="0.25">
      <c r="A51" s="425">
        <v>43</v>
      </c>
      <c r="B51" s="426" t="s">
        <v>62</v>
      </c>
      <c r="C51" s="427">
        <v>0</v>
      </c>
      <c r="D51" s="427">
        <v>0</v>
      </c>
      <c r="E51" s="427">
        <v>0</v>
      </c>
      <c r="F51" s="427">
        <v>0</v>
      </c>
      <c r="G51" s="427">
        <v>0</v>
      </c>
      <c r="H51" s="427">
        <v>0</v>
      </c>
      <c r="I51" s="427">
        <v>0</v>
      </c>
      <c r="J51" s="427">
        <v>0</v>
      </c>
      <c r="K51" s="427">
        <v>0</v>
      </c>
      <c r="L51" s="427">
        <v>0</v>
      </c>
      <c r="M51" s="427">
        <v>0</v>
      </c>
      <c r="N51" s="427">
        <v>0</v>
      </c>
      <c r="O51" s="427">
        <v>0</v>
      </c>
      <c r="P51" s="428">
        <f t="shared" si="1"/>
        <v>0</v>
      </c>
    </row>
    <row r="52" spans="1:17" s="207" customFormat="1" ht="22.5" customHeight="1" x14ac:dyDescent="0.25">
      <c r="A52" s="425">
        <v>44</v>
      </c>
      <c r="B52" s="426" t="s">
        <v>63</v>
      </c>
      <c r="C52" s="427">
        <v>0</v>
      </c>
      <c r="D52" s="427">
        <v>0</v>
      </c>
      <c r="E52" s="427">
        <v>0</v>
      </c>
      <c r="F52" s="427">
        <v>33000000</v>
      </c>
      <c r="G52" s="427">
        <v>0</v>
      </c>
      <c r="H52" s="427">
        <v>0</v>
      </c>
      <c r="I52" s="427">
        <v>0</v>
      </c>
      <c r="J52" s="427">
        <v>0</v>
      </c>
      <c r="K52" s="427">
        <v>0</v>
      </c>
      <c r="L52" s="427">
        <v>0</v>
      </c>
      <c r="M52" s="427">
        <v>0</v>
      </c>
      <c r="N52" s="427">
        <v>0</v>
      </c>
      <c r="O52" s="427">
        <v>0</v>
      </c>
      <c r="P52" s="428">
        <f t="shared" si="1"/>
        <v>33000000</v>
      </c>
    </row>
    <row r="53" spans="1:17" s="207" customFormat="1" ht="22.5" customHeight="1" x14ac:dyDescent="0.25">
      <c r="A53" s="425">
        <v>45</v>
      </c>
      <c r="B53" s="426" t="s">
        <v>64</v>
      </c>
      <c r="C53" s="427">
        <v>0</v>
      </c>
      <c r="D53" s="427">
        <v>0</v>
      </c>
      <c r="E53" s="427">
        <v>16590500</v>
      </c>
      <c r="F53" s="427">
        <v>0</v>
      </c>
      <c r="G53" s="427">
        <v>0</v>
      </c>
      <c r="H53" s="427">
        <v>0</v>
      </c>
      <c r="I53" s="427">
        <v>0</v>
      </c>
      <c r="J53" s="427">
        <v>0</v>
      </c>
      <c r="K53" s="427">
        <v>0</v>
      </c>
      <c r="L53" s="427">
        <v>0</v>
      </c>
      <c r="M53" s="427">
        <v>0</v>
      </c>
      <c r="N53" s="427">
        <v>0</v>
      </c>
      <c r="O53" s="427">
        <v>0</v>
      </c>
      <c r="P53" s="428">
        <f t="shared" si="1"/>
        <v>16590500</v>
      </c>
    </row>
    <row r="54" spans="1:17" s="207" customFormat="1" ht="22.5" customHeight="1" x14ac:dyDescent="0.25">
      <c r="A54" s="425">
        <v>46</v>
      </c>
      <c r="B54" s="426" t="s">
        <v>65</v>
      </c>
      <c r="C54" s="427">
        <v>0</v>
      </c>
      <c r="D54" s="427">
        <v>0</v>
      </c>
      <c r="E54" s="427">
        <v>0</v>
      </c>
      <c r="F54" s="427">
        <v>0</v>
      </c>
      <c r="G54" s="427">
        <v>0</v>
      </c>
      <c r="H54" s="427">
        <v>0</v>
      </c>
      <c r="I54" s="427">
        <v>0</v>
      </c>
      <c r="J54" s="427">
        <v>0</v>
      </c>
      <c r="K54" s="427">
        <v>0</v>
      </c>
      <c r="L54" s="427">
        <v>0</v>
      </c>
      <c r="M54" s="427">
        <v>0</v>
      </c>
      <c r="N54" s="427">
        <v>0</v>
      </c>
      <c r="O54" s="427">
        <v>0</v>
      </c>
      <c r="P54" s="428">
        <f t="shared" si="1"/>
        <v>0</v>
      </c>
    </row>
    <row r="55" spans="1:17" s="207" customFormat="1" ht="22.5" customHeight="1" x14ac:dyDescent="0.25">
      <c r="A55" s="425">
        <v>47</v>
      </c>
      <c r="B55" s="426" t="s">
        <v>66</v>
      </c>
      <c r="C55" s="427">
        <v>0</v>
      </c>
      <c r="D55" s="427">
        <v>0</v>
      </c>
      <c r="E55" s="427">
        <v>0</v>
      </c>
      <c r="F55" s="427">
        <v>0</v>
      </c>
      <c r="G55" s="427">
        <v>0</v>
      </c>
      <c r="H55" s="427">
        <v>0</v>
      </c>
      <c r="I55" s="427">
        <v>0</v>
      </c>
      <c r="J55" s="427">
        <v>0</v>
      </c>
      <c r="K55" s="427">
        <v>0</v>
      </c>
      <c r="L55" s="427">
        <v>0</v>
      </c>
      <c r="M55" s="427">
        <v>0</v>
      </c>
      <c r="N55" s="427">
        <v>0</v>
      </c>
      <c r="O55" s="427">
        <v>0</v>
      </c>
      <c r="P55" s="428">
        <f t="shared" si="1"/>
        <v>0</v>
      </c>
    </row>
    <row r="56" spans="1:17" s="207" customFormat="1" ht="22.5" customHeight="1" x14ac:dyDescent="0.25">
      <c r="A56" s="425">
        <v>48</v>
      </c>
      <c r="B56" s="426" t="s">
        <v>67</v>
      </c>
      <c r="C56" s="427">
        <v>0</v>
      </c>
      <c r="D56" s="427">
        <v>0</v>
      </c>
      <c r="E56" s="427">
        <v>0</v>
      </c>
      <c r="F56" s="427">
        <v>0</v>
      </c>
      <c r="G56" s="427">
        <v>0</v>
      </c>
      <c r="H56" s="427">
        <v>0</v>
      </c>
      <c r="I56" s="427">
        <v>0</v>
      </c>
      <c r="J56" s="427">
        <v>0</v>
      </c>
      <c r="K56" s="427">
        <v>0</v>
      </c>
      <c r="L56" s="427">
        <v>0</v>
      </c>
      <c r="M56" s="427">
        <v>0</v>
      </c>
      <c r="N56" s="427">
        <v>0</v>
      </c>
      <c r="O56" s="427">
        <v>0</v>
      </c>
      <c r="P56" s="428">
        <f t="shared" si="1"/>
        <v>0</v>
      </c>
    </row>
    <row r="57" spans="1:17" s="207" customFormat="1" ht="22.5" customHeight="1" x14ac:dyDescent="0.25">
      <c r="A57" s="425">
        <v>49</v>
      </c>
      <c r="B57" s="426" t="s">
        <v>68</v>
      </c>
      <c r="C57" s="427">
        <v>0</v>
      </c>
      <c r="D57" s="427">
        <v>0</v>
      </c>
      <c r="E57" s="427">
        <v>0</v>
      </c>
      <c r="F57" s="427">
        <v>0</v>
      </c>
      <c r="G57" s="427">
        <v>0</v>
      </c>
      <c r="H57" s="427">
        <v>0</v>
      </c>
      <c r="I57" s="427">
        <v>0</v>
      </c>
      <c r="J57" s="427">
        <v>0</v>
      </c>
      <c r="K57" s="427">
        <v>0</v>
      </c>
      <c r="L57" s="427">
        <v>0</v>
      </c>
      <c r="M57" s="427">
        <v>0</v>
      </c>
      <c r="N57" s="427">
        <v>0</v>
      </c>
      <c r="O57" s="427">
        <v>0</v>
      </c>
      <c r="P57" s="428">
        <f t="shared" si="1"/>
        <v>0</v>
      </c>
    </row>
    <row r="58" spans="1:17" s="207" customFormat="1" ht="22.5" customHeight="1" x14ac:dyDescent="0.25">
      <c r="A58" s="425">
        <v>50</v>
      </c>
      <c r="B58" s="426" t="s">
        <v>69</v>
      </c>
      <c r="C58" s="427">
        <v>0</v>
      </c>
      <c r="D58" s="427">
        <v>0</v>
      </c>
      <c r="E58" s="427">
        <v>0</v>
      </c>
      <c r="F58" s="427">
        <v>0</v>
      </c>
      <c r="G58" s="427">
        <v>0</v>
      </c>
      <c r="H58" s="427">
        <v>0</v>
      </c>
      <c r="I58" s="427">
        <v>0</v>
      </c>
      <c r="J58" s="427">
        <v>0</v>
      </c>
      <c r="K58" s="427">
        <v>0</v>
      </c>
      <c r="L58" s="427">
        <v>0</v>
      </c>
      <c r="M58" s="427">
        <v>0</v>
      </c>
      <c r="N58" s="427">
        <v>0</v>
      </c>
      <c r="O58" s="427">
        <v>0</v>
      </c>
      <c r="P58" s="428">
        <f t="shared" si="1"/>
        <v>0</v>
      </c>
    </row>
    <row r="59" spans="1:17" s="207" customFormat="1" ht="22.5" customHeight="1" x14ac:dyDescent="0.25">
      <c r="A59" s="430">
        <v>51</v>
      </c>
      <c r="B59" s="431" t="s">
        <v>70</v>
      </c>
      <c r="C59" s="427">
        <v>0</v>
      </c>
      <c r="D59" s="427">
        <v>0</v>
      </c>
      <c r="E59" s="427">
        <v>0</v>
      </c>
      <c r="F59" s="427">
        <v>0</v>
      </c>
      <c r="G59" s="427">
        <v>0</v>
      </c>
      <c r="H59" s="427">
        <v>0</v>
      </c>
      <c r="I59" s="427">
        <v>8519403000</v>
      </c>
      <c r="J59" s="427">
        <v>0</v>
      </c>
      <c r="K59" s="427">
        <v>0</v>
      </c>
      <c r="L59" s="427">
        <v>0</v>
      </c>
      <c r="M59" s="427">
        <v>0</v>
      </c>
      <c r="N59" s="427">
        <v>0</v>
      </c>
      <c r="O59" s="427">
        <v>0</v>
      </c>
      <c r="P59" s="432">
        <f t="shared" si="1"/>
        <v>8519403000</v>
      </c>
    </row>
    <row r="60" spans="1:17" s="238" customFormat="1" ht="22.5" customHeight="1" x14ac:dyDescent="0.25">
      <c r="A60" s="654" t="s">
        <v>71</v>
      </c>
      <c r="B60" s="654"/>
      <c r="C60" s="433">
        <f t="shared" ref="C60:O60" si="2">SUM(C9:C59)</f>
        <v>16515681660</v>
      </c>
      <c r="D60" s="433">
        <f t="shared" si="2"/>
        <v>5799694500</v>
      </c>
      <c r="E60" s="433">
        <f t="shared" si="2"/>
        <v>16590500</v>
      </c>
      <c r="F60" s="433">
        <f t="shared" si="2"/>
        <v>67596618364</v>
      </c>
      <c r="G60" s="433">
        <f>SUM(G9:G59)</f>
        <v>199608900</v>
      </c>
      <c r="H60" s="433">
        <f t="shared" si="2"/>
        <v>6325817100</v>
      </c>
      <c r="I60" s="433">
        <f t="shared" si="2"/>
        <v>291115247173</v>
      </c>
      <c r="J60" s="433">
        <f t="shared" si="2"/>
        <v>125615800320</v>
      </c>
      <c r="K60" s="433">
        <f t="shared" si="2"/>
        <v>4938085000</v>
      </c>
      <c r="L60" s="433">
        <f t="shared" si="2"/>
        <v>4266327350</v>
      </c>
      <c r="M60" s="433">
        <f t="shared" si="2"/>
        <v>2626483200</v>
      </c>
      <c r="N60" s="433">
        <f t="shared" si="2"/>
        <v>731793400</v>
      </c>
      <c r="O60" s="433">
        <f t="shared" si="2"/>
        <v>124000000</v>
      </c>
      <c r="P60" s="433">
        <f t="shared" si="1"/>
        <v>525871747467</v>
      </c>
    </row>
    <row r="62" spans="1:17" x14ac:dyDescent="0.25">
      <c r="C62" s="239">
        <v>16515681660</v>
      </c>
      <c r="D62" s="239">
        <v>5799694500</v>
      </c>
      <c r="E62" s="126">
        <v>16590500</v>
      </c>
      <c r="F62" s="126">
        <v>67596618364</v>
      </c>
      <c r="G62" s="239">
        <v>199608900</v>
      </c>
      <c r="H62" s="236">
        <v>6325817100</v>
      </c>
      <c r="I62" s="239">
        <v>291115247173</v>
      </c>
      <c r="J62" s="239">
        <v>125615800320</v>
      </c>
      <c r="K62" s="239">
        <v>4938085000</v>
      </c>
      <c r="L62" s="239">
        <v>4266327350</v>
      </c>
      <c r="M62" s="239">
        <v>2626483200</v>
      </c>
      <c r="N62" s="239">
        <v>731793400</v>
      </c>
      <c r="O62" s="239">
        <v>124000000</v>
      </c>
      <c r="P62" s="239">
        <f>SUM(C62:O62)</f>
        <v>525871747467</v>
      </c>
      <c r="Q62" s="239"/>
    </row>
    <row r="63" spans="1:17" x14ac:dyDescent="0.25">
      <c r="C63" s="133">
        <f>C62-C60</f>
        <v>0</v>
      </c>
      <c r="D63" s="133">
        <f>D62-D60</f>
        <v>0</v>
      </c>
      <c r="E63" s="133">
        <f t="shared" ref="E63:O63" si="3">E62-E60</f>
        <v>0</v>
      </c>
      <c r="F63" s="133">
        <f t="shared" si="3"/>
        <v>0</v>
      </c>
      <c r="G63" s="133">
        <f t="shared" si="3"/>
        <v>0</v>
      </c>
      <c r="H63" s="133">
        <f t="shared" si="3"/>
        <v>0</v>
      </c>
      <c r="I63" s="133">
        <f t="shared" si="3"/>
        <v>0</v>
      </c>
      <c r="J63" s="133">
        <f t="shared" si="3"/>
        <v>0</v>
      </c>
      <c r="K63" s="133">
        <f t="shared" si="3"/>
        <v>0</v>
      </c>
      <c r="L63" s="133">
        <f t="shared" si="3"/>
        <v>0</v>
      </c>
      <c r="M63" s="133">
        <f t="shared" si="3"/>
        <v>0</v>
      </c>
      <c r="N63" s="133">
        <f t="shared" si="3"/>
        <v>0</v>
      </c>
      <c r="O63" s="133">
        <f t="shared" si="3"/>
        <v>0</v>
      </c>
      <c r="P63" s="133">
        <f>+P60-P62</f>
        <v>0</v>
      </c>
    </row>
    <row r="64" spans="1:17" x14ac:dyDescent="0.25">
      <c r="P64" s="134"/>
    </row>
  </sheetData>
  <mergeCells count="7">
    <mergeCell ref="A60:B60"/>
    <mergeCell ref="A2:P2"/>
    <mergeCell ref="A3:P3"/>
    <mergeCell ref="A4:O4"/>
    <mergeCell ref="A6:A7"/>
    <mergeCell ref="B6:B7"/>
    <mergeCell ref="C6:P6"/>
  </mergeCells>
  <printOptions horizontalCentered="1"/>
  <pageMargins left="0.8" right="0.43307086614173201" top="0.56999999999999995" bottom="0.196850393700787" header="0.196850393700787" footer="0.196850393700787"/>
  <pageSetup paperSize="9" scale="36" fitToHeight="2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63"/>
  <sheetViews>
    <sheetView view="pageBreakPreview" topLeftCell="A527" zoomScale="90" zoomScaleSheetLayoutView="90" workbookViewId="0">
      <selection activeCell="A4" sqref="A4:I5"/>
    </sheetView>
  </sheetViews>
  <sheetFormatPr defaultColWidth="8.7109375" defaultRowHeight="15" x14ac:dyDescent="0.25"/>
  <cols>
    <col min="1" max="1" width="4" style="87" bestFit="1" customWidth="1"/>
    <col min="2" max="2" width="38" style="58" customWidth="1"/>
    <col min="3" max="3" width="32.140625" style="58" customWidth="1"/>
    <col min="4" max="4" width="20.140625" style="87" bestFit="1" customWidth="1"/>
    <col min="5" max="5" width="20" style="580" bestFit="1" customWidth="1"/>
    <col min="6" max="6" width="17" style="87" bestFit="1" customWidth="1"/>
    <col min="7" max="7" width="20" style="138" bestFit="1" customWidth="1"/>
    <col min="8" max="8" width="49.5703125" style="139" customWidth="1"/>
    <col min="9" max="9" width="14.5703125" style="58" customWidth="1"/>
    <col min="10" max="10" width="8.7109375" style="58"/>
    <col min="11" max="11" width="18.140625" style="58" bestFit="1" customWidth="1"/>
    <col min="12" max="16384" width="8.7109375" style="58"/>
  </cols>
  <sheetData>
    <row r="1" spans="1:9" ht="18" customHeight="1" x14ac:dyDescent="0.25">
      <c r="I1" s="602" t="s">
        <v>917</v>
      </c>
    </row>
    <row r="2" spans="1:9" ht="18" x14ac:dyDescent="0.35">
      <c r="A2" s="658" t="s">
        <v>1003</v>
      </c>
      <c r="B2" s="658"/>
      <c r="C2" s="658"/>
      <c r="D2" s="658"/>
      <c r="E2" s="658"/>
      <c r="F2" s="658"/>
      <c r="G2" s="658"/>
      <c r="H2" s="658"/>
      <c r="I2" s="658"/>
    </row>
    <row r="3" spans="1:9" x14ac:dyDescent="0.25">
      <c r="A3" s="659"/>
      <c r="B3" s="659"/>
      <c r="C3" s="659"/>
      <c r="D3" s="659"/>
      <c r="E3" s="659"/>
      <c r="F3" s="659"/>
      <c r="G3" s="659"/>
      <c r="H3" s="659"/>
      <c r="I3" s="659"/>
    </row>
    <row r="4" spans="1:9" s="140" customFormat="1" x14ac:dyDescent="0.25">
      <c r="A4" s="660" t="s">
        <v>79</v>
      </c>
      <c r="B4" s="662" t="s">
        <v>242</v>
      </c>
      <c r="C4" s="662" t="s">
        <v>243</v>
      </c>
      <c r="D4" s="660" t="s">
        <v>244</v>
      </c>
      <c r="E4" s="645" t="s">
        <v>245</v>
      </c>
      <c r="F4" s="646"/>
      <c r="G4" s="646"/>
      <c r="H4" s="662" t="s">
        <v>246</v>
      </c>
      <c r="I4" s="664" t="s">
        <v>247</v>
      </c>
    </row>
    <row r="5" spans="1:9" s="140" customFormat="1" ht="30" x14ac:dyDescent="0.25">
      <c r="A5" s="661"/>
      <c r="B5" s="663"/>
      <c r="C5" s="663"/>
      <c r="D5" s="661"/>
      <c r="E5" s="419" t="s">
        <v>813</v>
      </c>
      <c r="F5" s="420" t="s">
        <v>814</v>
      </c>
      <c r="G5" s="420" t="s">
        <v>817</v>
      </c>
      <c r="H5" s="663"/>
      <c r="I5" s="665"/>
    </row>
    <row r="6" spans="1:9" s="140" customFormat="1" ht="25.5" x14ac:dyDescent="0.25">
      <c r="A6" s="141">
        <v>1</v>
      </c>
      <c r="B6" s="142" t="s">
        <v>248</v>
      </c>
      <c r="C6" s="143" t="s">
        <v>249</v>
      </c>
      <c r="D6" s="141" t="s">
        <v>250</v>
      </c>
      <c r="E6" s="581">
        <v>299997000</v>
      </c>
      <c r="F6" s="582">
        <v>14999850</v>
      </c>
      <c r="G6" s="144">
        <f>+E6+F6</f>
        <v>314996850</v>
      </c>
      <c r="H6" s="145" t="s">
        <v>251</v>
      </c>
      <c r="I6" s="146"/>
    </row>
    <row r="7" spans="1:9" s="140" customFormat="1" ht="38.25" x14ac:dyDescent="0.25">
      <c r="A7" s="147"/>
      <c r="B7" s="148" t="s">
        <v>252</v>
      </c>
      <c r="C7" s="148"/>
      <c r="D7" s="149"/>
      <c r="E7" s="583"/>
      <c r="F7" s="584"/>
      <c r="G7" s="150"/>
      <c r="H7" s="151" t="s">
        <v>816</v>
      </c>
      <c r="I7" s="152"/>
    </row>
    <row r="8" spans="1:9" s="140" customFormat="1" x14ac:dyDescent="0.25">
      <c r="A8" s="147"/>
      <c r="B8" s="153"/>
      <c r="C8" s="153"/>
      <c r="D8" s="149"/>
      <c r="E8" s="583"/>
      <c r="F8" s="584"/>
      <c r="G8" s="150"/>
      <c r="H8" s="154" t="s">
        <v>254</v>
      </c>
      <c r="I8" s="152"/>
    </row>
    <row r="9" spans="1:9" s="140" customFormat="1" x14ac:dyDescent="0.25">
      <c r="A9" s="147"/>
      <c r="B9" s="153"/>
      <c r="C9" s="153"/>
      <c r="D9" s="149"/>
      <c r="E9" s="583"/>
      <c r="F9" s="584"/>
      <c r="G9" s="150"/>
      <c r="H9" s="154" t="s">
        <v>255</v>
      </c>
      <c r="I9" s="152"/>
    </row>
    <row r="10" spans="1:9" s="140" customFormat="1" x14ac:dyDescent="0.25">
      <c r="A10" s="147"/>
      <c r="B10" s="153"/>
      <c r="C10" s="153"/>
      <c r="D10" s="149"/>
      <c r="E10" s="583"/>
      <c r="F10" s="584"/>
      <c r="G10" s="150"/>
      <c r="H10" s="154" t="s">
        <v>256</v>
      </c>
      <c r="I10" s="152"/>
    </row>
    <row r="11" spans="1:9" s="140" customFormat="1" x14ac:dyDescent="0.25">
      <c r="A11" s="147"/>
      <c r="B11" s="153"/>
      <c r="C11" s="153"/>
      <c r="D11" s="149"/>
      <c r="E11" s="583"/>
      <c r="F11" s="584"/>
      <c r="G11" s="150"/>
      <c r="H11" s="154" t="s">
        <v>257</v>
      </c>
      <c r="I11" s="152"/>
    </row>
    <row r="12" spans="1:9" s="140" customFormat="1" x14ac:dyDescent="0.25">
      <c r="A12" s="147"/>
      <c r="B12" s="153"/>
      <c r="C12" s="153"/>
      <c r="D12" s="149"/>
      <c r="E12" s="583"/>
      <c r="F12" s="584"/>
      <c r="G12" s="150"/>
      <c r="H12" s="154" t="s">
        <v>258</v>
      </c>
      <c r="I12" s="152"/>
    </row>
    <row r="13" spans="1:9" s="140" customFormat="1" x14ac:dyDescent="0.25">
      <c r="A13" s="147"/>
      <c r="B13" s="153"/>
      <c r="C13" s="153"/>
      <c r="D13" s="149"/>
      <c r="E13" s="583"/>
      <c r="F13" s="584"/>
      <c r="G13" s="150"/>
      <c r="H13" s="154" t="s">
        <v>259</v>
      </c>
      <c r="I13" s="152"/>
    </row>
    <row r="14" spans="1:9" s="140" customFormat="1" x14ac:dyDescent="0.25">
      <c r="A14" s="155"/>
      <c r="B14" s="156"/>
      <c r="C14" s="156"/>
      <c r="D14" s="157"/>
      <c r="E14" s="585"/>
      <c r="F14" s="586"/>
      <c r="G14" s="158"/>
      <c r="H14" s="159" t="s">
        <v>260</v>
      </c>
      <c r="I14" s="160"/>
    </row>
    <row r="15" spans="1:9" s="140" customFormat="1" ht="25.5" x14ac:dyDescent="0.25">
      <c r="A15" s="141">
        <v>2</v>
      </c>
      <c r="B15" s="142" t="s">
        <v>261</v>
      </c>
      <c r="C15" s="143" t="s">
        <v>262</v>
      </c>
      <c r="D15" s="141" t="s">
        <v>263</v>
      </c>
      <c r="E15" s="581">
        <v>99800000</v>
      </c>
      <c r="F15" s="582">
        <v>5490000</v>
      </c>
      <c r="G15" s="144">
        <f>+E15+F15</f>
        <v>105290000</v>
      </c>
      <c r="H15" s="145" t="s">
        <v>251</v>
      </c>
      <c r="I15" s="146"/>
    </row>
    <row r="16" spans="1:9" s="140" customFormat="1" ht="38.25" x14ac:dyDescent="0.25">
      <c r="A16" s="147"/>
      <c r="B16" s="148" t="s">
        <v>264</v>
      </c>
      <c r="C16" s="148"/>
      <c r="D16" s="149"/>
      <c r="E16" s="583"/>
      <c r="F16" s="584"/>
      <c r="G16" s="150"/>
      <c r="H16" s="154" t="s">
        <v>265</v>
      </c>
      <c r="I16" s="152"/>
    </row>
    <row r="17" spans="1:9" s="140" customFormat="1" x14ac:dyDescent="0.25">
      <c r="A17" s="147"/>
      <c r="B17" s="153"/>
      <c r="C17" s="153"/>
      <c r="D17" s="149"/>
      <c r="E17" s="583"/>
      <c r="F17" s="584"/>
      <c r="G17" s="150"/>
      <c r="H17" s="151" t="s">
        <v>266</v>
      </c>
      <c r="I17" s="152"/>
    </row>
    <row r="18" spans="1:9" s="140" customFormat="1" x14ac:dyDescent="0.25">
      <c r="A18" s="147"/>
      <c r="B18" s="153"/>
      <c r="C18" s="153"/>
      <c r="D18" s="149"/>
      <c r="E18" s="583"/>
      <c r="F18" s="584"/>
      <c r="G18" s="150"/>
      <c r="H18" s="151" t="s">
        <v>267</v>
      </c>
      <c r="I18" s="152"/>
    </row>
    <row r="19" spans="1:9" s="140" customFormat="1" x14ac:dyDescent="0.25">
      <c r="A19" s="147"/>
      <c r="B19" s="153"/>
      <c r="C19" s="153"/>
      <c r="D19" s="149"/>
      <c r="E19" s="583"/>
      <c r="F19" s="584"/>
      <c r="G19" s="150"/>
      <c r="H19" s="151" t="s">
        <v>268</v>
      </c>
      <c r="I19" s="152"/>
    </row>
    <row r="20" spans="1:9" s="140" customFormat="1" x14ac:dyDescent="0.25">
      <c r="A20" s="147"/>
      <c r="B20" s="153"/>
      <c r="C20" s="153"/>
      <c r="D20" s="149"/>
      <c r="E20" s="583"/>
      <c r="F20" s="584"/>
      <c r="G20" s="150"/>
      <c r="H20" s="151" t="s">
        <v>269</v>
      </c>
      <c r="I20" s="152"/>
    </row>
    <row r="21" spans="1:9" s="140" customFormat="1" x14ac:dyDescent="0.25">
      <c r="A21" s="155"/>
      <c r="B21" s="156"/>
      <c r="C21" s="156"/>
      <c r="D21" s="157"/>
      <c r="E21" s="585"/>
      <c r="F21" s="586"/>
      <c r="G21" s="158"/>
      <c r="H21" s="161" t="s">
        <v>270</v>
      </c>
      <c r="I21" s="160"/>
    </row>
    <row r="22" spans="1:9" s="140" customFormat="1" ht="25.5" x14ac:dyDescent="0.25">
      <c r="A22" s="141">
        <v>3</v>
      </c>
      <c r="B22" s="142" t="s">
        <v>271</v>
      </c>
      <c r="C22" s="143" t="s">
        <v>249</v>
      </c>
      <c r="D22" s="141" t="s">
        <v>272</v>
      </c>
      <c r="E22" s="581">
        <v>180200000</v>
      </c>
      <c r="F22" s="582">
        <v>11760000</v>
      </c>
      <c r="G22" s="144">
        <f>+E22+F22</f>
        <v>191960000</v>
      </c>
      <c r="H22" s="145" t="s">
        <v>251</v>
      </c>
      <c r="I22" s="146"/>
    </row>
    <row r="23" spans="1:9" s="140" customFormat="1" ht="59.25" customHeight="1" x14ac:dyDescent="0.25">
      <c r="A23" s="147"/>
      <c r="B23" s="148" t="s">
        <v>273</v>
      </c>
      <c r="C23" s="148"/>
      <c r="D23" s="149"/>
      <c r="E23" s="583"/>
      <c r="F23" s="584"/>
      <c r="G23" s="150"/>
      <c r="H23" s="154" t="s">
        <v>265</v>
      </c>
      <c r="I23" s="152"/>
    </row>
    <row r="24" spans="1:9" s="140" customFormat="1" x14ac:dyDescent="0.25">
      <c r="A24" s="147"/>
      <c r="B24" s="153"/>
      <c r="C24" s="153"/>
      <c r="D24" s="149"/>
      <c r="E24" s="583"/>
      <c r="F24" s="584"/>
      <c r="G24" s="150"/>
      <c r="H24" s="151" t="s">
        <v>266</v>
      </c>
      <c r="I24" s="152"/>
    </row>
    <row r="25" spans="1:9" s="140" customFormat="1" x14ac:dyDescent="0.25">
      <c r="A25" s="147"/>
      <c r="B25" s="153"/>
      <c r="C25" s="153"/>
      <c r="D25" s="149"/>
      <c r="E25" s="583"/>
      <c r="F25" s="584"/>
      <c r="G25" s="150"/>
      <c r="H25" s="151" t="s">
        <v>267</v>
      </c>
      <c r="I25" s="152"/>
    </row>
    <row r="26" spans="1:9" s="140" customFormat="1" x14ac:dyDescent="0.25">
      <c r="A26" s="147"/>
      <c r="B26" s="153"/>
      <c r="C26" s="153"/>
      <c r="D26" s="149"/>
      <c r="E26" s="583"/>
      <c r="F26" s="584"/>
      <c r="G26" s="150"/>
      <c r="H26" s="151" t="s">
        <v>268</v>
      </c>
      <c r="I26" s="152"/>
    </row>
    <row r="27" spans="1:9" s="140" customFormat="1" x14ac:dyDescent="0.25">
      <c r="A27" s="147"/>
      <c r="B27" s="153"/>
      <c r="C27" s="153"/>
      <c r="D27" s="149"/>
      <c r="E27" s="583"/>
      <c r="F27" s="584"/>
      <c r="G27" s="150"/>
      <c r="H27" s="151" t="s">
        <v>269</v>
      </c>
      <c r="I27" s="152"/>
    </row>
    <row r="28" spans="1:9" s="140" customFormat="1" x14ac:dyDescent="0.25">
      <c r="A28" s="155"/>
      <c r="B28" s="156"/>
      <c r="C28" s="156"/>
      <c r="D28" s="157"/>
      <c r="E28" s="585"/>
      <c r="F28" s="586"/>
      <c r="G28" s="158"/>
      <c r="H28" s="161" t="s">
        <v>270</v>
      </c>
      <c r="I28" s="160"/>
    </row>
    <row r="29" spans="1:9" s="140" customFormat="1" ht="25.5" x14ac:dyDescent="0.25">
      <c r="A29" s="141">
        <v>4</v>
      </c>
      <c r="B29" s="142" t="s">
        <v>274</v>
      </c>
      <c r="C29" s="143" t="s">
        <v>275</v>
      </c>
      <c r="D29" s="141" t="s">
        <v>276</v>
      </c>
      <c r="E29" s="581">
        <v>119400000</v>
      </c>
      <c r="F29" s="582">
        <v>6720000</v>
      </c>
      <c r="G29" s="144">
        <f>+E29+F29</f>
        <v>126120000</v>
      </c>
      <c r="H29" s="145" t="s">
        <v>251</v>
      </c>
      <c r="I29" s="146"/>
    </row>
    <row r="30" spans="1:9" s="140" customFormat="1" ht="38.25" x14ac:dyDescent="0.25">
      <c r="A30" s="147"/>
      <c r="B30" s="148" t="s">
        <v>277</v>
      </c>
      <c r="C30" s="148"/>
      <c r="D30" s="149"/>
      <c r="E30" s="583"/>
      <c r="F30" s="584"/>
      <c r="G30" s="150"/>
      <c r="H30" s="154" t="s">
        <v>265</v>
      </c>
      <c r="I30" s="152"/>
    </row>
    <row r="31" spans="1:9" s="140" customFormat="1" x14ac:dyDescent="0.25">
      <c r="A31" s="147"/>
      <c r="B31" s="153"/>
      <c r="C31" s="153"/>
      <c r="D31" s="149"/>
      <c r="E31" s="583"/>
      <c r="F31" s="584"/>
      <c r="G31" s="150"/>
      <c r="H31" s="151" t="s">
        <v>278</v>
      </c>
      <c r="I31" s="152"/>
    </row>
    <row r="32" spans="1:9" s="140" customFormat="1" x14ac:dyDescent="0.25">
      <c r="A32" s="147"/>
      <c r="B32" s="153"/>
      <c r="C32" s="153"/>
      <c r="D32" s="149"/>
      <c r="E32" s="583"/>
      <c r="F32" s="584"/>
      <c r="G32" s="150"/>
      <c r="H32" s="151" t="s">
        <v>279</v>
      </c>
      <c r="I32" s="152"/>
    </row>
    <row r="33" spans="1:9" s="140" customFormat="1" x14ac:dyDescent="0.25">
      <c r="A33" s="147"/>
      <c r="B33" s="153"/>
      <c r="C33" s="153"/>
      <c r="D33" s="149"/>
      <c r="E33" s="583"/>
      <c r="F33" s="584"/>
      <c r="G33" s="150"/>
      <c r="H33" s="151" t="s">
        <v>268</v>
      </c>
      <c r="I33" s="152"/>
    </row>
    <row r="34" spans="1:9" s="140" customFormat="1" x14ac:dyDescent="0.25">
      <c r="A34" s="147"/>
      <c r="B34" s="153"/>
      <c r="C34" s="153"/>
      <c r="D34" s="149"/>
      <c r="E34" s="583"/>
      <c r="F34" s="584"/>
      <c r="G34" s="150"/>
      <c r="H34" s="151" t="s">
        <v>269</v>
      </c>
      <c r="I34" s="152"/>
    </row>
    <row r="35" spans="1:9" s="140" customFormat="1" x14ac:dyDescent="0.25">
      <c r="A35" s="147"/>
      <c r="B35" s="153"/>
      <c r="C35" s="153"/>
      <c r="D35" s="149"/>
      <c r="E35" s="583"/>
      <c r="F35" s="584"/>
      <c r="G35" s="150"/>
      <c r="H35" s="151" t="s">
        <v>280</v>
      </c>
      <c r="I35" s="152"/>
    </row>
    <row r="36" spans="1:9" s="140" customFormat="1" ht="25.5" x14ac:dyDescent="0.25">
      <c r="A36" s="141">
        <v>5</v>
      </c>
      <c r="B36" s="142" t="s">
        <v>281</v>
      </c>
      <c r="C36" s="143" t="s">
        <v>282</v>
      </c>
      <c r="D36" s="141" t="s">
        <v>283</v>
      </c>
      <c r="E36" s="581">
        <v>28000000</v>
      </c>
      <c r="F36" s="582">
        <v>4903000</v>
      </c>
      <c r="G36" s="144">
        <f>+E36+F36</f>
        <v>32903000</v>
      </c>
      <c r="H36" s="145" t="s">
        <v>251</v>
      </c>
      <c r="I36" s="146"/>
    </row>
    <row r="37" spans="1:9" s="140" customFormat="1" ht="49.5" customHeight="1" x14ac:dyDescent="0.25">
      <c r="A37" s="155"/>
      <c r="B37" s="205" t="s">
        <v>284</v>
      </c>
      <c r="C37" s="205"/>
      <c r="D37" s="157"/>
      <c r="E37" s="585"/>
      <c r="F37" s="586"/>
      <c r="G37" s="158"/>
      <c r="H37" s="159" t="s">
        <v>265</v>
      </c>
      <c r="I37" s="160"/>
    </row>
    <row r="38" spans="1:9" s="140" customFormat="1" x14ac:dyDescent="0.25">
      <c r="A38" s="147"/>
      <c r="B38" s="153"/>
      <c r="C38" s="153"/>
      <c r="D38" s="149"/>
      <c r="E38" s="583"/>
      <c r="F38" s="584"/>
      <c r="G38" s="150"/>
      <c r="H38" s="151" t="s">
        <v>285</v>
      </c>
      <c r="I38" s="152"/>
    </row>
    <row r="39" spans="1:9" s="140" customFormat="1" x14ac:dyDescent="0.25">
      <c r="A39" s="147"/>
      <c r="B39" s="153"/>
      <c r="C39" s="153"/>
      <c r="D39" s="149"/>
      <c r="E39" s="583"/>
      <c r="F39" s="584"/>
      <c r="G39" s="150"/>
      <c r="H39" s="151" t="s">
        <v>286</v>
      </c>
      <c r="I39" s="152"/>
    </row>
    <row r="40" spans="1:9" s="140" customFormat="1" x14ac:dyDescent="0.25">
      <c r="A40" s="147"/>
      <c r="B40" s="153"/>
      <c r="C40" s="153"/>
      <c r="D40" s="149"/>
      <c r="E40" s="583"/>
      <c r="F40" s="584"/>
      <c r="G40" s="150"/>
      <c r="H40" s="151" t="s">
        <v>268</v>
      </c>
      <c r="I40" s="152"/>
    </row>
    <row r="41" spans="1:9" s="140" customFormat="1" x14ac:dyDescent="0.25">
      <c r="A41" s="147"/>
      <c r="B41" s="153"/>
      <c r="C41" s="153"/>
      <c r="D41" s="149"/>
      <c r="E41" s="583"/>
      <c r="F41" s="584"/>
      <c r="G41" s="150"/>
      <c r="H41" s="151" t="s">
        <v>269</v>
      </c>
      <c r="I41" s="152"/>
    </row>
    <row r="42" spans="1:9" s="140" customFormat="1" x14ac:dyDescent="0.25">
      <c r="A42" s="147"/>
      <c r="B42" s="153"/>
      <c r="C42" s="153"/>
      <c r="D42" s="149"/>
      <c r="E42" s="583"/>
      <c r="F42" s="584"/>
      <c r="G42" s="150"/>
      <c r="H42" s="151" t="s">
        <v>270</v>
      </c>
      <c r="I42" s="152"/>
    </row>
    <row r="43" spans="1:9" s="140" customFormat="1" ht="25.5" x14ac:dyDescent="0.25">
      <c r="A43" s="141">
        <v>6</v>
      </c>
      <c r="B43" s="142" t="s">
        <v>287</v>
      </c>
      <c r="C43" s="143" t="s">
        <v>288</v>
      </c>
      <c r="D43" s="141" t="s">
        <v>289</v>
      </c>
      <c r="E43" s="581">
        <v>40700000</v>
      </c>
      <c r="F43" s="582">
        <v>2035000</v>
      </c>
      <c r="G43" s="144">
        <f>+E43+F43</f>
        <v>42735000</v>
      </c>
      <c r="H43" s="145" t="s">
        <v>251</v>
      </c>
      <c r="I43" s="146"/>
    </row>
    <row r="44" spans="1:9" s="140" customFormat="1" ht="57.75" customHeight="1" x14ac:dyDescent="0.25">
      <c r="A44" s="147"/>
      <c r="B44" s="148" t="s">
        <v>290</v>
      </c>
      <c r="C44" s="148"/>
      <c r="D44" s="149"/>
      <c r="E44" s="583"/>
      <c r="F44" s="584"/>
      <c r="G44" s="150"/>
      <c r="H44" s="154" t="s">
        <v>265</v>
      </c>
      <c r="I44" s="152"/>
    </row>
    <row r="45" spans="1:9" s="140" customFormat="1" x14ac:dyDescent="0.25">
      <c r="A45" s="147"/>
      <c r="B45" s="162"/>
      <c r="C45" s="153"/>
      <c r="D45" s="149"/>
      <c r="E45" s="583"/>
      <c r="F45" s="584"/>
      <c r="G45" s="150"/>
      <c r="H45" s="151" t="s">
        <v>291</v>
      </c>
      <c r="I45" s="152"/>
    </row>
    <row r="46" spans="1:9" s="140" customFormat="1" x14ac:dyDescent="0.25">
      <c r="A46" s="147"/>
      <c r="B46" s="153"/>
      <c r="C46" s="153"/>
      <c r="D46" s="149"/>
      <c r="E46" s="583"/>
      <c r="F46" s="584"/>
      <c r="G46" s="150"/>
      <c r="H46" s="151" t="s">
        <v>292</v>
      </c>
      <c r="I46" s="152"/>
    </row>
    <row r="47" spans="1:9" s="140" customFormat="1" x14ac:dyDescent="0.25">
      <c r="A47" s="147"/>
      <c r="B47" s="153"/>
      <c r="C47" s="153"/>
      <c r="D47" s="149"/>
      <c r="E47" s="583"/>
      <c r="F47" s="584"/>
      <c r="G47" s="150"/>
      <c r="H47" s="151" t="s">
        <v>293</v>
      </c>
      <c r="I47" s="152"/>
    </row>
    <row r="48" spans="1:9" s="140" customFormat="1" x14ac:dyDescent="0.25">
      <c r="A48" s="147"/>
      <c r="B48" s="153"/>
      <c r="C48" s="153"/>
      <c r="D48" s="149"/>
      <c r="E48" s="583"/>
      <c r="F48" s="584"/>
      <c r="G48" s="150"/>
      <c r="H48" s="151" t="s">
        <v>294</v>
      </c>
      <c r="I48" s="152"/>
    </row>
    <row r="49" spans="1:9" s="140" customFormat="1" x14ac:dyDescent="0.25">
      <c r="A49" s="147"/>
      <c r="B49" s="153"/>
      <c r="C49" s="153"/>
      <c r="D49" s="149"/>
      <c r="E49" s="583"/>
      <c r="F49" s="584"/>
      <c r="G49" s="150"/>
      <c r="H49" s="151" t="s">
        <v>295</v>
      </c>
      <c r="I49" s="152"/>
    </row>
    <row r="50" spans="1:9" s="140" customFormat="1" ht="25.5" x14ac:dyDescent="0.25">
      <c r="A50" s="141">
        <v>7</v>
      </c>
      <c r="B50" s="142" t="s">
        <v>296</v>
      </c>
      <c r="C50" s="143" t="s">
        <v>249</v>
      </c>
      <c r="D50" s="141" t="s">
        <v>297</v>
      </c>
      <c r="E50" s="581">
        <v>264000000</v>
      </c>
      <c r="F50" s="582">
        <v>13200000</v>
      </c>
      <c r="G50" s="144">
        <f>+E50+F50</f>
        <v>277200000</v>
      </c>
      <c r="H50" s="145" t="s">
        <v>251</v>
      </c>
      <c r="I50" s="146"/>
    </row>
    <row r="51" spans="1:9" s="140" customFormat="1" ht="49.5" customHeight="1" x14ac:dyDescent="0.25">
      <c r="A51" s="147"/>
      <c r="B51" s="148" t="s">
        <v>298</v>
      </c>
      <c r="C51" s="148"/>
      <c r="D51" s="149"/>
      <c r="E51" s="583"/>
      <c r="F51" s="584"/>
      <c r="G51" s="150"/>
      <c r="H51" s="154" t="s">
        <v>265</v>
      </c>
      <c r="I51" s="152"/>
    </row>
    <row r="52" spans="1:9" s="140" customFormat="1" x14ac:dyDescent="0.25">
      <c r="A52" s="147"/>
      <c r="B52" s="153"/>
      <c r="C52" s="153"/>
      <c r="D52" s="149"/>
      <c r="E52" s="583"/>
      <c r="F52" s="584"/>
      <c r="G52" s="150"/>
      <c r="H52" s="151" t="s">
        <v>299</v>
      </c>
      <c r="I52" s="152"/>
    </row>
    <row r="53" spans="1:9" s="140" customFormat="1" x14ac:dyDescent="0.25">
      <c r="A53" s="147"/>
      <c r="B53" s="153"/>
      <c r="C53" s="153"/>
      <c r="D53" s="149"/>
      <c r="E53" s="583"/>
      <c r="F53" s="584"/>
      <c r="G53" s="150"/>
      <c r="H53" s="151" t="s">
        <v>292</v>
      </c>
      <c r="I53" s="152"/>
    </row>
    <row r="54" spans="1:9" s="140" customFormat="1" x14ac:dyDescent="0.25">
      <c r="A54" s="147"/>
      <c r="B54" s="153"/>
      <c r="C54" s="153"/>
      <c r="D54" s="149"/>
      <c r="E54" s="583"/>
      <c r="F54" s="584"/>
      <c r="G54" s="150"/>
      <c r="H54" s="151" t="s">
        <v>293</v>
      </c>
      <c r="I54" s="152"/>
    </row>
    <row r="55" spans="1:9" s="140" customFormat="1" x14ac:dyDescent="0.25">
      <c r="A55" s="147"/>
      <c r="B55" s="153"/>
      <c r="C55" s="153"/>
      <c r="D55" s="149"/>
      <c r="E55" s="583"/>
      <c r="F55" s="584"/>
      <c r="G55" s="150"/>
      <c r="H55" s="151" t="s">
        <v>294</v>
      </c>
      <c r="I55" s="152"/>
    </row>
    <row r="56" spans="1:9" s="140" customFormat="1" x14ac:dyDescent="0.25">
      <c r="A56" s="147"/>
      <c r="B56" s="153"/>
      <c r="C56" s="153"/>
      <c r="D56" s="149"/>
      <c r="E56" s="583"/>
      <c r="F56" s="584"/>
      <c r="G56" s="150"/>
      <c r="H56" s="151" t="s">
        <v>295</v>
      </c>
      <c r="I56" s="152"/>
    </row>
    <row r="57" spans="1:9" s="140" customFormat="1" ht="25.5" x14ac:dyDescent="0.25">
      <c r="A57" s="141">
        <v>8</v>
      </c>
      <c r="B57" s="142" t="s">
        <v>300</v>
      </c>
      <c r="C57" s="143" t="s">
        <v>275</v>
      </c>
      <c r="D57" s="141" t="s">
        <v>301</v>
      </c>
      <c r="E57" s="581">
        <v>106800000</v>
      </c>
      <c r="F57" s="582">
        <v>5390000</v>
      </c>
      <c r="G57" s="144">
        <f>+E57+F57</f>
        <v>112190000</v>
      </c>
      <c r="H57" s="145" t="s">
        <v>251</v>
      </c>
      <c r="I57" s="146"/>
    </row>
    <row r="58" spans="1:9" s="140" customFormat="1" ht="49.5" customHeight="1" x14ac:dyDescent="0.25">
      <c r="A58" s="147"/>
      <c r="B58" s="148" t="s">
        <v>302</v>
      </c>
      <c r="C58" s="148"/>
      <c r="D58" s="149"/>
      <c r="E58" s="583"/>
      <c r="F58" s="584"/>
      <c r="G58" s="150"/>
      <c r="H58" s="151" t="s">
        <v>303</v>
      </c>
      <c r="I58" s="152"/>
    </row>
    <row r="59" spans="1:9" s="140" customFormat="1" x14ac:dyDescent="0.25">
      <c r="A59" s="147"/>
      <c r="B59" s="153"/>
      <c r="C59" s="153"/>
      <c r="D59" s="149"/>
      <c r="E59" s="583"/>
      <c r="F59" s="584"/>
      <c r="G59" s="150"/>
      <c r="H59" s="151" t="s">
        <v>304</v>
      </c>
      <c r="I59" s="152"/>
    </row>
    <row r="60" spans="1:9" s="140" customFormat="1" x14ac:dyDescent="0.25">
      <c r="A60" s="147"/>
      <c r="B60" s="153"/>
      <c r="C60" s="153"/>
      <c r="D60" s="149"/>
      <c r="E60" s="583"/>
      <c r="F60" s="584"/>
      <c r="G60" s="150"/>
      <c r="H60" s="151" t="s">
        <v>305</v>
      </c>
      <c r="I60" s="152"/>
    </row>
    <row r="61" spans="1:9" s="140" customFormat="1" x14ac:dyDescent="0.25">
      <c r="A61" s="147"/>
      <c r="B61" s="153"/>
      <c r="C61" s="153"/>
      <c r="D61" s="149"/>
      <c r="E61" s="583"/>
      <c r="F61" s="584"/>
      <c r="G61" s="150"/>
      <c r="H61" s="151" t="s">
        <v>306</v>
      </c>
      <c r="I61" s="152"/>
    </row>
    <row r="62" spans="1:9" s="140" customFormat="1" x14ac:dyDescent="0.25">
      <c r="A62" s="147"/>
      <c r="B62" s="153"/>
      <c r="C62" s="153"/>
      <c r="D62" s="149"/>
      <c r="E62" s="583"/>
      <c r="F62" s="584"/>
      <c r="G62" s="150"/>
      <c r="H62" s="151" t="s">
        <v>293</v>
      </c>
      <c r="I62" s="152"/>
    </row>
    <row r="63" spans="1:9" s="140" customFormat="1" x14ac:dyDescent="0.25">
      <c r="A63" s="147"/>
      <c r="B63" s="153"/>
      <c r="C63" s="153"/>
      <c r="D63" s="149"/>
      <c r="E63" s="583"/>
      <c r="F63" s="584"/>
      <c r="G63" s="150"/>
      <c r="H63" s="151" t="s">
        <v>307</v>
      </c>
      <c r="I63" s="152"/>
    </row>
    <row r="64" spans="1:9" s="140" customFormat="1" x14ac:dyDescent="0.25">
      <c r="A64" s="147"/>
      <c r="B64" s="153"/>
      <c r="C64" s="153"/>
      <c r="D64" s="149"/>
      <c r="E64" s="583"/>
      <c r="F64" s="584"/>
      <c r="G64" s="150"/>
      <c r="H64" s="151" t="s">
        <v>308</v>
      </c>
      <c r="I64" s="152"/>
    </row>
    <row r="65" spans="1:9" s="140" customFormat="1" ht="25.5" x14ac:dyDescent="0.25">
      <c r="A65" s="141">
        <v>9</v>
      </c>
      <c r="B65" s="142" t="s">
        <v>309</v>
      </c>
      <c r="C65" s="143" t="s">
        <v>275</v>
      </c>
      <c r="D65" s="141" t="s">
        <v>310</v>
      </c>
      <c r="E65" s="581">
        <v>74200000</v>
      </c>
      <c r="F65" s="582">
        <v>3740000</v>
      </c>
      <c r="G65" s="144">
        <f>+E65+F65</f>
        <v>77940000</v>
      </c>
      <c r="H65" s="145" t="s">
        <v>251</v>
      </c>
      <c r="I65" s="146"/>
    </row>
    <row r="66" spans="1:9" s="140" customFormat="1" ht="49.5" customHeight="1" x14ac:dyDescent="0.25">
      <c r="A66" s="147"/>
      <c r="B66" s="148" t="s">
        <v>311</v>
      </c>
      <c r="C66" s="148"/>
      <c r="D66" s="149"/>
      <c r="E66" s="583"/>
      <c r="F66" s="584"/>
      <c r="G66" s="150"/>
      <c r="H66" s="154" t="s">
        <v>265</v>
      </c>
      <c r="I66" s="152"/>
    </row>
    <row r="67" spans="1:9" s="140" customFormat="1" x14ac:dyDescent="0.25">
      <c r="A67" s="147"/>
      <c r="B67" s="153"/>
      <c r="C67" s="153"/>
      <c r="D67" s="149"/>
      <c r="E67" s="583"/>
      <c r="F67" s="584"/>
      <c r="G67" s="150"/>
      <c r="H67" s="151" t="s">
        <v>304</v>
      </c>
      <c r="I67" s="152"/>
    </row>
    <row r="68" spans="1:9" s="140" customFormat="1" x14ac:dyDescent="0.25">
      <c r="A68" s="147"/>
      <c r="B68" s="153"/>
      <c r="C68" s="153"/>
      <c r="D68" s="149"/>
      <c r="E68" s="583"/>
      <c r="F68" s="584"/>
      <c r="G68" s="150"/>
      <c r="H68" s="151" t="s">
        <v>312</v>
      </c>
      <c r="I68" s="152"/>
    </row>
    <row r="69" spans="1:9" s="140" customFormat="1" x14ac:dyDescent="0.25">
      <c r="A69" s="147"/>
      <c r="B69" s="153"/>
      <c r="C69" s="153"/>
      <c r="D69" s="149"/>
      <c r="E69" s="583"/>
      <c r="F69" s="584"/>
      <c r="G69" s="150"/>
      <c r="H69" s="151" t="s">
        <v>313</v>
      </c>
      <c r="I69" s="152"/>
    </row>
    <row r="70" spans="1:9" s="140" customFormat="1" x14ac:dyDescent="0.25">
      <c r="A70" s="147"/>
      <c r="B70" s="153"/>
      <c r="C70" s="153"/>
      <c r="D70" s="149"/>
      <c r="E70" s="583"/>
      <c r="F70" s="584"/>
      <c r="G70" s="150"/>
      <c r="H70" s="151" t="s">
        <v>293</v>
      </c>
      <c r="I70" s="152"/>
    </row>
    <row r="71" spans="1:9" s="140" customFormat="1" x14ac:dyDescent="0.25">
      <c r="A71" s="147"/>
      <c r="B71" s="153"/>
      <c r="C71" s="153"/>
      <c r="D71" s="149"/>
      <c r="E71" s="583"/>
      <c r="F71" s="584"/>
      <c r="G71" s="150"/>
      <c r="H71" s="151" t="s">
        <v>307</v>
      </c>
      <c r="I71" s="152"/>
    </row>
    <row r="72" spans="1:9" s="140" customFormat="1" x14ac:dyDescent="0.25">
      <c r="A72" s="155"/>
      <c r="B72" s="156"/>
      <c r="C72" s="156"/>
      <c r="D72" s="157"/>
      <c r="E72" s="585"/>
      <c r="F72" s="586"/>
      <c r="G72" s="158"/>
      <c r="H72" s="161" t="s">
        <v>314</v>
      </c>
      <c r="I72" s="160"/>
    </row>
    <row r="73" spans="1:9" s="140" customFormat="1" ht="25.5" x14ac:dyDescent="0.25">
      <c r="A73" s="141">
        <v>10</v>
      </c>
      <c r="B73" s="142" t="s">
        <v>315</v>
      </c>
      <c r="C73" s="143" t="s">
        <v>275</v>
      </c>
      <c r="D73" s="141" t="s">
        <v>316</v>
      </c>
      <c r="E73" s="581">
        <v>13200000</v>
      </c>
      <c r="F73" s="582">
        <v>4510000</v>
      </c>
      <c r="G73" s="144">
        <f>+E73+F73</f>
        <v>17710000</v>
      </c>
      <c r="H73" s="145" t="s">
        <v>251</v>
      </c>
      <c r="I73" s="146"/>
    </row>
    <row r="74" spans="1:9" s="140" customFormat="1" ht="47.25" customHeight="1" x14ac:dyDescent="0.25">
      <c r="A74" s="147"/>
      <c r="B74" s="148" t="s">
        <v>317</v>
      </c>
      <c r="C74" s="148"/>
      <c r="D74" s="149"/>
      <c r="E74" s="583"/>
      <c r="F74" s="584"/>
      <c r="G74" s="150"/>
      <c r="H74" s="154" t="s">
        <v>265</v>
      </c>
      <c r="I74" s="152"/>
    </row>
    <row r="75" spans="1:9" s="140" customFormat="1" ht="20.25" customHeight="1" x14ac:dyDescent="0.25">
      <c r="A75" s="147"/>
      <c r="B75" s="153"/>
      <c r="C75" s="153"/>
      <c r="D75" s="149"/>
      <c r="E75" s="583"/>
      <c r="F75" s="584"/>
      <c r="G75" s="150"/>
      <c r="H75" s="163" t="s">
        <v>318</v>
      </c>
      <c r="I75" s="152"/>
    </row>
    <row r="76" spans="1:9" s="87" customFormat="1" ht="25.5" x14ac:dyDescent="0.25">
      <c r="A76" s="147">
        <v>11</v>
      </c>
      <c r="B76" s="164" t="s">
        <v>319</v>
      </c>
      <c r="C76" s="165" t="s">
        <v>288</v>
      </c>
      <c r="D76" s="147" t="s">
        <v>320</v>
      </c>
      <c r="E76" s="587">
        <v>73300000</v>
      </c>
      <c r="F76" s="588">
        <v>3740000</v>
      </c>
      <c r="G76" s="166">
        <f>+E76+F76</f>
        <v>77040000</v>
      </c>
      <c r="H76" s="151" t="s">
        <v>251</v>
      </c>
      <c r="I76" s="152"/>
    </row>
    <row r="77" spans="1:9" ht="51" x14ac:dyDescent="0.25">
      <c r="A77" s="147"/>
      <c r="B77" s="148" t="s">
        <v>321</v>
      </c>
      <c r="C77" s="148"/>
      <c r="D77" s="149"/>
      <c r="E77" s="583"/>
      <c r="F77" s="584"/>
      <c r="G77" s="150"/>
      <c r="H77" s="154" t="s">
        <v>253</v>
      </c>
      <c r="I77" s="152"/>
    </row>
    <row r="78" spans="1:9" x14ac:dyDescent="0.25">
      <c r="A78" s="147"/>
      <c r="B78" s="153"/>
      <c r="C78" s="153"/>
      <c r="D78" s="149"/>
      <c r="E78" s="583"/>
      <c r="F78" s="584"/>
      <c r="G78" s="150"/>
      <c r="H78" s="151" t="s">
        <v>322</v>
      </c>
      <c r="I78" s="152"/>
    </row>
    <row r="79" spans="1:9" x14ac:dyDescent="0.25">
      <c r="A79" s="147"/>
      <c r="B79" s="153"/>
      <c r="C79" s="153"/>
      <c r="D79" s="149"/>
      <c r="E79" s="583"/>
      <c r="F79" s="584"/>
      <c r="G79" s="150"/>
      <c r="H79" s="151" t="s">
        <v>304</v>
      </c>
      <c r="I79" s="152"/>
    </row>
    <row r="80" spans="1:9" x14ac:dyDescent="0.25">
      <c r="A80" s="147"/>
      <c r="B80" s="153"/>
      <c r="C80" s="153"/>
      <c r="D80" s="149"/>
      <c r="E80" s="583"/>
      <c r="F80" s="584"/>
      <c r="G80" s="150"/>
      <c r="H80" s="151" t="s">
        <v>323</v>
      </c>
      <c r="I80" s="152"/>
    </row>
    <row r="81" spans="1:9" x14ac:dyDescent="0.25">
      <c r="A81" s="147"/>
      <c r="B81" s="153"/>
      <c r="C81" s="153"/>
      <c r="D81" s="149"/>
      <c r="E81" s="583"/>
      <c r="F81" s="584"/>
      <c r="G81" s="150"/>
      <c r="H81" s="151" t="s">
        <v>324</v>
      </c>
      <c r="I81" s="152"/>
    </row>
    <row r="82" spans="1:9" x14ac:dyDescent="0.25">
      <c r="A82" s="155"/>
      <c r="B82" s="156"/>
      <c r="C82" s="156"/>
      <c r="D82" s="157"/>
      <c r="E82" s="585"/>
      <c r="F82" s="586"/>
      <c r="G82" s="158"/>
      <c r="H82" s="161" t="s">
        <v>325</v>
      </c>
      <c r="I82" s="160"/>
    </row>
    <row r="83" spans="1:9" ht="25.5" x14ac:dyDescent="0.25">
      <c r="A83" s="141">
        <v>12</v>
      </c>
      <c r="B83" s="142" t="s">
        <v>326</v>
      </c>
      <c r="C83" s="143" t="s">
        <v>275</v>
      </c>
      <c r="D83" s="141" t="s">
        <v>327</v>
      </c>
      <c r="E83" s="581">
        <v>176000000</v>
      </c>
      <c r="F83" s="582">
        <v>8800000</v>
      </c>
      <c r="G83" s="144">
        <f>+E83+F83</f>
        <v>184800000</v>
      </c>
      <c r="H83" s="145" t="s">
        <v>251</v>
      </c>
      <c r="I83" s="146"/>
    </row>
    <row r="84" spans="1:9" ht="48.75" customHeight="1" x14ac:dyDescent="0.25">
      <c r="A84" s="147"/>
      <c r="B84" s="148" t="s">
        <v>328</v>
      </c>
      <c r="C84" s="148"/>
      <c r="D84" s="149"/>
      <c r="E84" s="583"/>
      <c r="F84" s="584"/>
      <c r="G84" s="150"/>
      <c r="H84" s="154" t="s">
        <v>265</v>
      </c>
      <c r="I84" s="152"/>
    </row>
    <row r="85" spans="1:9" x14ac:dyDescent="0.25">
      <c r="A85" s="147"/>
      <c r="B85" s="153"/>
      <c r="C85" s="153"/>
      <c r="D85" s="149"/>
      <c r="E85" s="583"/>
      <c r="F85" s="584"/>
      <c r="G85" s="150"/>
      <c r="H85" s="151" t="s">
        <v>329</v>
      </c>
      <c r="I85" s="152"/>
    </row>
    <row r="86" spans="1:9" x14ac:dyDescent="0.25">
      <c r="A86" s="147"/>
      <c r="B86" s="153"/>
      <c r="C86" s="153"/>
      <c r="D86" s="149"/>
      <c r="E86" s="583"/>
      <c r="F86" s="584"/>
      <c r="G86" s="150"/>
      <c r="H86" s="151" t="s">
        <v>330</v>
      </c>
      <c r="I86" s="152"/>
    </row>
    <row r="87" spans="1:9" x14ac:dyDescent="0.25">
      <c r="A87" s="147"/>
      <c r="B87" s="153"/>
      <c r="C87" s="153"/>
      <c r="D87" s="149"/>
      <c r="E87" s="583"/>
      <c r="F87" s="584"/>
      <c r="G87" s="150"/>
      <c r="H87" s="151" t="s">
        <v>331</v>
      </c>
      <c r="I87" s="152"/>
    </row>
    <row r="88" spans="1:9" x14ac:dyDescent="0.25">
      <c r="A88" s="147"/>
      <c r="B88" s="153"/>
      <c r="C88" s="153"/>
      <c r="D88" s="149"/>
      <c r="E88" s="583"/>
      <c r="F88" s="584"/>
      <c r="G88" s="150"/>
      <c r="H88" s="151" t="s">
        <v>332</v>
      </c>
      <c r="I88" s="152"/>
    </row>
    <row r="89" spans="1:9" x14ac:dyDescent="0.25">
      <c r="A89" s="147"/>
      <c r="B89" s="153"/>
      <c r="C89" s="153"/>
      <c r="D89" s="149"/>
      <c r="E89" s="583"/>
      <c r="F89" s="584"/>
      <c r="G89" s="150"/>
      <c r="H89" s="151" t="s">
        <v>333</v>
      </c>
      <c r="I89" s="152"/>
    </row>
    <row r="90" spans="1:9" x14ac:dyDescent="0.25">
      <c r="A90" s="147"/>
      <c r="B90" s="153"/>
      <c r="C90" s="153"/>
      <c r="D90" s="149"/>
      <c r="E90" s="583"/>
      <c r="F90" s="584"/>
      <c r="G90" s="150"/>
      <c r="H90" s="151" t="s">
        <v>334</v>
      </c>
      <c r="I90" s="152"/>
    </row>
    <row r="91" spans="1:9" ht="25.5" x14ac:dyDescent="0.25">
      <c r="A91" s="141">
        <v>13</v>
      </c>
      <c r="B91" s="142" t="s">
        <v>335</v>
      </c>
      <c r="C91" s="143" t="s">
        <v>249</v>
      </c>
      <c r="D91" s="141" t="s">
        <v>336</v>
      </c>
      <c r="E91" s="581">
        <v>176000000</v>
      </c>
      <c r="F91" s="582">
        <v>8800000</v>
      </c>
      <c r="G91" s="144">
        <f>+E91+F91</f>
        <v>184800000</v>
      </c>
      <c r="H91" s="145" t="s">
        <v>251</v>
      </c>
      <c r="I91" s="146"/>
    </row>
    <row r="92" spans="1:9" ht="47.25" customHeight="1" x14ac:dyDescent="0.25">
      <c r="A92" s="147"/>
      <c r="B92" s="148" t="s">
        <v>337</v>
      </c>
      <c r="C92" s="148"/>
      <c r="D92" s="149"/>
      <c r="E92" s="583"/>
      <c r="F92" s="584"/>
      <c r="G92" s="150"/>
      <c r="H92" s="154" t="s">
        <v>265</v>
      </c>
      <c r="I92" s="152"/>
    </row>
    <row r="93" spans="1:9" x14ac:dyDescent="0.25">
      <c r="A93" s="147"/>
      <c r="B93" s="153"/>
      <c r="C93" s="153"/>
      <c r="D93" s="149"/>
      <c r="E93" s="583"/>
      <c r="F93" s="584"/>
      <c r="G93" s="150"/>
      <c r="H93" s="151" t="s">
        <v>329</v>
      </c>
      <c r="I93" s="152"/>
    </row>
    <row r="94" spans="1:9" x14ac:dyDescent="0.25">
      <c r="A94" s="147"/>
      <c r="B94" s="153"/>
      <c r="C94" s="153"/>
      <c r="D94" s="149"/>
      <c r="E94" s="583"/>
      <c r="F94" s="584"/>
      <c r="G94" s="150"/>
      <c r="H94" s="151" t="s">
        <v>338</v>
      </c>
      <c r="I94" s="152"/>
    </row>
    <row r="95" spans="1:9" x14ac:dyDescent="0.25">
      <c r="A95" s="147"/>
      <c r="B95" s="153"/>
      <c r="C95" s="153"/>
      <c r="D95" s="149"/>
      <c r="E95" s="583"/>
      <c r="F95" s="584"/>
      <c r="G95" s="150"/>
      <c r="H95" s="151" t="s">
        <v>339</v>
      </c>
      <c r="I95" s="152"/>
    </row>
    <row r="96" spans="1:9" x14ac:dyDescent="0.25">
      <c r="A96" s="147"/>
      <c r="B96" s="153"/>
      <c r="C96" s="153"/>
      <c r="D96" s="149"/>
      <c r="E96" s="583"/>
      <c r="F96" s="584"/>
      <c r="G96" s="150"/>
      <c r="H96" s="151" t="s">
        <v>332</v>
      </c>
      <c r="I96" s="152"/>
    </row>
    <row r="97" spans="1:9" x14ac:dyDescent="0.25">
      <c r="A97" s="147"/>
      <c r="B97" s="153"/>
      <c r="C97" s="153"/>
      <c r="D97" s="149"/>
      <c r="E97" s="583"/>
      <c r="F97" s="584"/>
      <c r="G97" s="150"/>
      <c r="H97" s="151" t="s">
        <v>333</v>
      </c>
      <c r="I97" s="152"/>
    </row>
    <row r="98" spans="1:9" x14ac:dyDescent="0.25">
      <c r="A98" s="147"/>
      <c r="B98" s="153"/>
      <c r="C98" s="153"/>
      <c r="D98" s="149"/>
      <c r="E98" s="583"/>
      <c r="F98" s="584"/>
      <c r="G98" s="150"/>
      <c r="H98" s="154" t="s">
        <v>340</v>
      </c>
      <c r="I98" s="152"/>
    </row>
    <row r="99" spans="1:9" ht="25.5" x14ac:dyDescent="0.25">
      <c r="A99" s="141">
        <v>14</v>
      </c>
      <c r="B99" s="142" t="s">
        <v>341</v>
      </c>
      <c r="C99" s="143" t="s">
        <v>275</v>
      </c>
      <c r="D99" s="141" t="s">
        <v>342</v>
      </c>
      <c r="E99" s="581">
        <v>178600000</v>
      </c>
      <c r="F99" s="582">
        <v>9680000</v>
      </c>
      <c r="G99" s="144">
        <f>+E99+F99</f>
        <v>188280000</v>
      </c>
      <c r="H99" s="145" t="s">
        <v>251</v>
      </c>
      <c r="I99" s="146"/>
    </row>
    <row r="100" spans="1:9" ht="25.5" x14ac:dyDescent="0.25">
      <c r="A100" s="147"/>
      <c r="B100" s="148" t="s">
        <v>343</v>
      </c>
      <c r="C100" s="148"/>
      <c r="D100" s="149"/>
      <c r="E100" s="583"/>
      <c r="F100" s="584"/>
      <c r="G100" s="150"/>
      <c r="H100" s="154" t="s">
        <v>265</v>
      </c>
      <c r="I100" s="152"/>
    </row>
    <row r="101" spans="1:9" x14ac:dyDescent="0.25">
      <c r="A101" s="147"/>
      <c r="B101" s="153"/>
      <c r="C101" s="153"/>
      <c r="D101" s="149"/>
      <c r="E101" s="583"/>
      <c r="F101" s="584"/>
      <c r="G101" s="150"/>
      <c r="H101" s="151" t="s">
        <v>344</v>
      </c>
      <c r="I101" s="152"/>
    </row>
    <row r="102" spans="1:9" x14ac:dyDescent="0.25">
      <c r="A102" s="147"/>
      <c r="B102" s="153"/>
      <c r="C102" s="153"/>
      <c r="D102" s="149"/>
      <c r="E102" s="583"/>
      <c r="F102" s="584"/>
      <c r="G102" s="150"/>
      <c r="H102" s="151" t="s">
        <v>345</v>
      </c>
      <c r="I102" s="152"/>
    </row>
    <row r="103" spans="1:9" x14ac:dyDescent="0.25">
      <c r="A103" s="147"/>
      <c r="B103" s="153"/>
      <c r="C103" s="153"/>
      <c r="D103" s="149"/>
      <c r="E103" s="583"/>
      <c r="F103" s="584"/>
      <c r="G103" s="150"/>
      <c r="H103" s="151" t="s">
        <v>346</v>
      </c>
      <c r="I103" s="152"/>
    </row>
    <row r="104" spans="1:9" x14ac:dyDescent="0.25">
      <c r="A104" s="147"/>
      <c r="B104" s="153"/>
      <c r="C104" s="153"/>
      <c r="D104" s="149"/>
      <c r="E104" s="583"/>
      <c r="F104" s="584"/>
      <c r="G104" s="150"/>
      <c r="H104" s="151" t="s">
        <v>293</v>
      </c>
      <c r="I104" s="152"/>
    </row>
    <row r="105" spans="1:9" x14ac:dyDescent="0.25">
      <c r="A105" s="155"/>
      <c r="B105" s="156"/>
      <c r="C105" s="156"/>
      <c r="D105" s="157"/>
      <c r="E105" s="585"/>
      <c r="F105" s="586"/>
      <c r="G105" s="158"/>
      <c r="H105" s="161" t="s">
        <v>307</v>
      </c>
      <c r="I105" s="160"/>
    </row>
    <row r="106" spans="1:9" ht="25.5" x14ac:dyDescent="0.25">
      <c r="A106" s="141">
        <v>15</v>
      </c>
      <c r="B106" s="142" t="s">
        <v>347</v>
      </c>
      <c r="C106" s="143" t="s">
        <v>282</v>
      </c>
      <c r="D106" s="141" t="s">
        <v>348</v>
      </c>
      <c r="E106" s="581">
        <v>106920000</v>
      </c>
      <c r="F106" s="582">
        <v>9680000</v>
      </c>
      <c r="G106" s="144">
        <f>+E106+F106</f>
        <v>116600000</v>
      </c>
      <c r="H106" s="145" t="s">
        <v>251</v>
      </c>
      <c r="I106" s="146"/>
    </row>
    <row r="107" spans="1:9" ht="25.5" x14ac:dyDescent="0.25">
      <c r="A107" s="147"/>
      <c r="B107" s="148" t="s">
        <v>349</v>
      </c>
      <c r="C107" s="148"/>
      <c r="D107" s="149"/>
      <c r="E107" s="583"/>
      <c r="F107" s="584"/>
      <c r="G107" s="150"/>
      <c r="H107" s="154" t="s">
        <v>265</v>
      </c>
      <c r="I107" s="152"/>
    </row>
    <row r="108" spans="1:9" x14ac:dyDescent="0.25">
      <c r="A108" s="147"/>
      <c r="B108" s="153"/>
      <c r="C108" s="153"/>
      <c r="D108" s="149"/>
      <c r="E108" s="583"/>
      <c r="F108" s="584"/>
      <c r="G108" s="150"/>
      <c r="H108" s="151" t="s">
        <v>344</v>
      </c>
      <c r="I108" s="152"/>
    </row>
    <row r="109" spans="1:9" x14ac:dyDescent="0.25">
      <c r="A109" s="147"/>
      <c r="B109" s="153"/>
      <c r="C109" s="153"/>
      <c r="D109" s="149"/>
      <c r="E109" s="583"/>
      <c r="F109" s="584"/>
      <c r="G109" s="150"/>
      <c r="H109" s="151" t="s">
        <v>350</v>
      </c>
      <c r="I109" s="152"/>
    </row>
    <row r="110" spans="1:9" x14ac:dyDescent="0.25">
      <c r="A110" s="147"/>
      <c r="B110" s="153"/>
      <c r="C110" s="153"/>
      <c r="D110" s="149"/>
      <c r="E110" s="583"/>
      <c r="F110" s="584"/>
      <c r="G110" s="150"/>
      <c r="H110" s="151" t="s">
        <v>351</v>
      </c>
      <c r="I110" s="152"/>
    </row>
    <row r="111" spans="1:9" x14ac:dyDescent="0.25">
      <c r="A111" s="147"/>
      <c r="B111" s="153"/>
      <c r="C111" s="153"/>
      <c r="D111" s="149"/>
      <c r="E111" s="583"/>
      <c r="F111" s="584"/>
      <c r="G111" s="150"/>
      <c r="H111" s="151" t="s">
        <v>293</v>
      </c>
      <c r="I111" s="152"/>
    </row>
    <row r="112" spans="1:9" x14ac:dyDescent="0.25">
      <c r="A112" s="147"/>
      <c r="B112" s="153"/>
      <c r="C112" s="153"/>
      <c r="D112" s="149"/>
      <c r="E112" s="583"/>
      <c r="F112" s="584"/>
      <c r="G112" s="150"/>
      <c r="H112" s="151" t="s">
        <v>307</v>
      </c>
      <c r="I112" s="152"/>
    </row>
    <row r="113" spans="1:9" ht="25.5" x14ac:dyDescent="0.25">
      <c r="A113" s="141">
        <v>16</v>
      </c>
      <c r="B113" s="142" t="s">
        <v>352</v>
      </c>
      <c r="C113" s="143" t="s">
        <v>288</v>
      </c>
      <c r="D113" s="141" t="s">
        <v>353</v>
      </c>
      <c r="E113" s="581">
        <v>157000000</v>
      </c>
      <c r="F113" s="582">
        <v>8250000</v>
      </c>
      <c r="G113" s="144">
        <f>+E113+F113</f>
        <v>165250000</v>
      </c>
      <c r="H113" s="145" t="s">
        <v>251</v>
      </c>
      <c r="I113" s="146"/>
    </row>
    <row r="114" spans="1:9" ht="25.5" x14ac:dyDescent="0.25">
      <c r="A114" s="147"/>
      <c r="B114" s="148" t="s">
        <v>354</v>
      </c>
      <c r="C114" s="148"/>
      <c r="D114" s="149"/>
      <c r="E114" s="583"/>
      <c r="F114" s="584"/>
      <c r="G114" s="150"/>
      <c r="H114" s="154" t="s">
        <v>265</v>
      </c>
      <c r="I114" s="152"/>
    </row>
    <row r="115" spans="1:9" x14ac:dyDescent="0.25">
      <c r="A115" s="147"/>
      <c r="B115" s="162"/>
      <c r="C115" s="153"/>
      <c r="D115" s="149"/>
      <c r="E115" s="583"/>
      <c r="F115" s="584"/>
      <c r="G115" s="150"/>
      <c r="H115" s="151" t="s">
        <v>329</v>
      </c>
      <c r="I115" s="152"/>
    </row>
    <row r="116" spans="1:9" x14ac:dyDescent="0.25">
      <c r="A116" s="147"/>
      <c r="B116" s="153"/>
      <c r="C116" s="153"/>
      <c r="D116" s="149"/>
      <c r="E116" s="583"/>
      <c r="F116" s="584"/>
      <c r="G116" s="150"/>
      <c r="H116" s="151" t="s">
        <v>355</v>
      </c>
      <c r="I116" s="152"/>
    </row>
    <row r="117" spans="1:9" x14ac:dyDescent="0.25">
      <c r="A117" s="147"/>
      <c r="B117" s="153"/>
      <c r="C117" s="153"/>
      <c r="D117" s="149"/>
      <c r="E117" s="583"/>
      <c r="F117" s="584"/>
      <c r="G117" s="150"/>
      <c r="H117" s="151" t="s">
        <v>356</v>
      </c>
      <c r="I117" s="152"/>
    </row>
    <row r="118" spans="1:9" x14ac:dyDescent="0.25">
      <c r="A118" s="147"/>
      <c r="B118" s="153"/>
      <c r="C118" s="153"/>
      <c r="D118" s="149"/>
      <c r="E118" s="583"/>
      <c r="F118" s="584"/>
      <c r="G118" s="150"/>
      <c r="H118" s="151" t="s">
        <v>293</v>
      </c>
      <c r="I118" s="152"/>
    </row>
    <row r="119" spans="1:9" x14ac:dyDescent="0.25">
      <c r="A119" s="147"/>
      <c r="B119" s="153"/>
      <c r="C119" s="153"/>
      <c r="D119" s="149"/>
      <c r="E119" s="583"/>
      <c r="F119" s="584"/>
      <c r="G119" s="150"/>
      <c r="H119" s="151" t="s">
        <v>307</v>
      </c>
      <c r="I119" s="152"/>
    </row>
    <row r="120" spans="1:9" x14ac:dyDescent="0.25">
      <c r="A120" s="147"/>
      <c r="B120" s="153"/>
      <c r="C120" s="153"/>
      <c r="D120" s="149"/>
      <c r="E120" s="583"/>
      <c r="F120" s="584"/>
      <c r="G120" s="150"/>
      <c r="H120" s="154" t="s">
        <v>357</v>
      </c>
      <c r="I120" s="152"/>
    </row>
    <row r="121" spans="1:9" ht="25.5" x14ac:dyDescent="0.25">
      <c r="A121" s="141">
        <v>17</v>
      </c>
      <c r="B121" s="142" t="s">
        <v>358</v>
      </c>
      <c r="C121" s="143" t="s">
        <v>288</v>
      </c>
      <c r="D121" s="141" t="s">
        <v>359</v>
      </c>
      <c r="E121" s="581">
        <v>167200000</v>
      </c>
      <c r="F121" s="582">
        <v>8360000</v>
      </c>
      <c r="G121" s="144">
        <f>+E121+F121</f>
        <v>175560000</v>
      </c>
      <c r="H121" s="145" t="s">
        <v>251</v>
      </c>
      <c r="I121" s="146"/>
    </row>
    <row r="122" spans="1:9" ht="25.5" x14ac:dyDescent="0.25">
      <c r="A122" s="147"/>
      <c r="B122" s="148" t="s">
        <v>360</v>
      </c>
      <c r="C122" s="148"/>
      <c r="D122" s="149"/>
      <c r="E122" s="583"/>
      <c r="F122" s="584"/>
      <c r="G122" s="150"/>
      <c r="H122" s="154" t="s">
        <v>265</v>
      </c>
      <c r="I122" s="152"/>
    </row>
    <row r="123" spans="1:9" x14ac:dyDescent="0.25">
      <c r="A123" s="147"/>
      <c r="B123" s="153"/>
      <c r="C123" s="153"/>
      <c r="D123" s="149"/>
      <c r="E123" s="583"/>
      <c r="F123" s="584"/>
      <c r="G123" s="150"/>
      <c r="H123" s="151" t="s">
        <v>329</v>
      </c>
      <c r="I123" s="152"/>
    </row>
    <row r="124" spans="1:9" x14ac:dyDescent="0.25">
      <c r="A124" s="147"/>
      <c r="B124" s="153"/>
      <c r="C124" s="153"/>
      <c r="D124" s="149"/>
      <c r="E124" s="583"/>
      <c r="F124" s="584"/>
      <c r="G124" s="150"/>
      <c r="H124" s="151" t="s">
        <v>361</v>
      </c>
      <c r="I124" s="152"/>
    </row>
    <row r="125" spans="1:9" x14ac:dyDescent="0.25">
      <c r="A125" s="147"/>
      <c r="B125" s="153"/>
      <c r="C125" s="153"/>
      <c r="D125" s="149"/>
      <c r="E125" s="583"/>
      <c r="F125" s="584"/>
      <c r="G125" s="150"/>
      <c r="H125" s="151" t="s">
        <v>362</v>
      </c>
      <c r="I125" s="152"/>
    </row>
    <row r="126" spans="1:9" x14ac:dyDescent="0.25">
      <c r="A126" s="147"/>
      <c r="B126" s="153"/>
      <c r="C126" s="153"/>
      <c r="D126" s="149"/>
      <c r="E126" s="583"/>
      <c r="F126" s="584"/>
      <c r="G126" s="150"/>
      <c r="H126" s="151" t="s">
        <v>332</v>
      </c>
      <c r="I126" s="152"/>
    </row>
    <row r="127" spans="1:9" x14ac:dyDescent="0.25">
      <c r="A127" s="147"/>
      <c r="B127" s="153"/>
      <c r="C127" s="153"/>
      <c r="D127" s="149"/>
      <c r="E127" s="583"/>
      <c r="F127" s="584"/>
      <c r="G127" s="150"/>
      <c r="H127" s="151" t="s">
        <v>333</v>
      </c>
      <c r="I127" s="152"/>
    </row>
    <row r="128" spans="1:9" x14ac:dyDescent="0.25">
      <c r="A128" s="147"/>
      <c r="B128" s="153"/>
      <c r="C128" s="153"/>
      <c r="D128" s="149"/>
      <c r="E128" s="583"/>
      <c r="F128" s="584"/>
      <c r="G128" s="150"/>
      <c r="H128" s="154" t="s">
        <v>363</v>
      </c>
      <c r="I128" s="152"/>
    </row>
    <row r="129" spans="1:9" ht="25.5" x14ac:dyDescent="0.25">
      <c r="A129" s="141">
        <v>18</v>
      </c>
      <c r="B129" s="142" t="s">
        <v>364</v>
      </c>
      <c r="C129" s="143" t="s">
        <v>365</v>
      </c>
      <c r="D129" s="141" t="s">
        <v>366</v>
      </c>
      <c r="E129" s="581">
        <v>121300000</v>
      </c>
      <c r="F129" s="582">
        <v>9240000</v>
      </c>
      <c r="G129" s="144">
        <f>+E129+F129</f>
        <v>130540000</v>
      </c>
      <c r="H129" s="145" t="s">
        <v>251</v>
      </c>
      <c r="I129" s="146"/>
    </row>
    <row r="130" spans="1:9" ht="25.5" x14ac:dyDescent="0.25">
      <c r="A130" s="147"/>
      <c r="B130" s="148" t="s">
        <v>367</v>
      </c>
      <c r="C130" s="148"/>
      <c r="D130" s="149"/>
      <c r="E130" s="583"/>
      <c r="F130" s="584"/>
      <c r="G130" s="150"/>
      <c r="H130" s="151" t="s">
        <v>303</v>
      </c>
      <c r="I130" s="152"/>
    </row>
    <row r="131" spans="1:9" x14ac:dyDescent="0.25">
      <c r="A131" s="147"/>
      <c r="B131" s="153"/>
      <c r="C131" s="153"/>
      <c r="D131" s="149"/>
      <c r="E131" s="583"/>
      <c r="F131" s="584"/>
      <c r="G131" s="150"/>
      <c r="H131" s="151" t="s">
        <v>368</v>
      </c>
      <c r="I131" s="152"/>
    </row>
    <row r="132" spans="1:9" x14ac:dyDescent="0.25">
      <c r="A132" s="147"/>
      <c r="B132" s="153"/>
      <c r="C132" s="153"/>
      <c r="D132" s="149"/>
      <c r="E132" s="583"/>
      <c r="F132" s="584"/>
      <c r="G132" s="150"/>
      <c r="H132" s="151" t="s">
        <v>369</v>
      </c>
      <c r="I132" s="152"/>
    </row>
    <row r="133" spans="1:9" x14ac:dyDescent="0.25">
      <c r="A133" s="147"/>
      <c r="B133" s="153"/>
      <c r="C133" s="153"/>
      <c r="D133" s="149"/>
      <c r="E133" s="583"/>
      <c r="F133" s="584"/>
      <c r="G133" s="150"/>
      <c r="H133" s="151" t="s">
        <v>293</v>
      </c>
      <c r="I133" s="152"/>
    </row>
    <row r="134" spans="1:9" x14ac:dyDescent="0.25">
      <c r="A134" s="147"/>
      <c r="B134" s="153"/>
      <c r="C134" s="153"/>
      <c r="D134" s="149"/>
      <c r="E134" s="583"/>
      <c r="F134" s="584"/>
      <c r="G134" s="150"/>
      <c r="H134" s="151" t="s">
        <v>307</v>
      </c>
      <c r="I134" s="152"/>
    </row>
    <row r="135" spans="1:9" x14ac:dyDescent="0.25">
      <c r="A135" s="147"/>
      <c r="B135" s="153"/>
      <c r="C135" s="153"/>
      <c r="D135" s="149"/>
      <c r="E135" s="583"/>
      <c r="F135" s="584"/>
      <c r="G135" s="150"/>
      <c r="H135" s="151" t="s">
        <v>370</v>
      </c>
      <c r="I135" s="152"/>
    </row>
    <row r="136" spans="1:9" ht="25.5" x14ac:dyDescent="0.25">
      <c r="A136" s="141">
        <v>19</v>
      </c>
      <c r="B136" s="142" t="s">
        <v>371</v>
      </c>
      <c r="C136" s="143" t="s">
        <v>372</v>
      </c>
      <c r="D136" s="141" t="s">
        <v>373</v>
      </c>
      <c r="E136" s="581">
        <v>275000000</v>
      </c>
      <c r="F136" s="582">
        <v>13750000</v>
      </c>
      <c r="G136" s="144">
        <f>+E136+F136</f>
        <v>288750000</v>
      </c>
      <c r="H136" s="145" t="s">
        <v>251</v>
      </c>
      <c r="I136" s="146"/>
    </row>
    <row r="137" spans="1:9" ht="25.5" x14ac:dyDescent="0.25">
      <c r="A137" s="147"/>
      <c r="B137" s="148" t="s">
        <v>374</v>
      </c>
      <c r="C137" s="148"/>
      <c r="D137" s="149"/>
      <c r="E137" s="583"/>
      <c r="F137" s="584"/>
      <c r="G137" s="150"/>
      <c r="H137" s="154" t="s">
        <v>265</v>
      </c>
      <c r="I137" s="152"/>
    </row>
    <row r="138" spans="1:9" x14ac:dyDescent="0.25">
      <c r="A138" s="147"/>
      <c r="B138" s="153"/>
      <c r="C138" s="153"/>
      <c r="D138" s="149"/>
      <c r="E138" s="583"/>
      <c r="F138" s="584"/>
      <c r="G138" s="150"/>
      <c r="H138" s="151" t="s">
        <v>329</v>
      </c>
      <c r="I138" s="152"/>
    </row>
    <row r="139" spans="1:9" x14ac:dyDescent="0.25">
      <c r="A139" s="147"/>
      <c r="B139" s="153"/>
      <c r="C139" s="153"/>
      <c r="D139" s="149"/>
      <c r="E139" s="583"/>
      <c r="F139" s="584"/>
      <c r="G139" s="150"/>
      <c r="H139" s="151" t="s">
        <v>375</v>
      </c>
      <c r="I139" s="152"/>
    </row>
    <row r="140" spans="1:9" x14ac:dyDescent="0.25">
      <c r="A140" s="147"/>
      <c r="B140" s="153"/>
      <c r="C140" s="153"/>
      <c r="D140" s="149"/>
      <c r="E140" s="583"/>
      <c r="F140" s="584"/>
      <c r="G140" s="150"/>
      <c r="H140" s="151" t="s">
        <v>376</v>
      </c>
      <c r="I140" s="152"/>
    </row>
    <row r="141" spans="1:9" x14ac:dyDescent="0.25">
      <c r="A141" s="147"/>
      <c r="B141" s="153"/>
      <c r="C141" s="153"/>
      <c r="D141" s="149"/>
      <c r="E141" s="583"/>
      <c r="F141" s="584"/>
      <c r="G141" s="150"/>
      <c r="H141" s="151" t="s">
        <v>332</v>
      </c>
      <c r="I141" s="152"/>
    </row>
    <row r="142" spans="1:9" x14ac:dyDescent="0.25">
      <c r="A142" s="147"/>
      <c r="B142" s="153"/>
      <c r="C142" s="153"/>
      <c r="D142" s="149"/>
      <c r="E142" s="583"/>
      <c r="F142" s="584"/>
      <c r="G142" s="150"/>
      <c r="H142" s="151" t="s">
        <v>333</v>
      </c>
      <c r="I142" s="152"/>
    </row>
    <row r="143" spans="1:9" x14ac:dyDescent="0.25">
      <c r="A143" s="155"/>
      <c r="B143" s="156"/>
      <c r="C143" s="156"/>
      <c r="D143" s="157"/>
      <c r="E143" s="585"/>
      <c r="F143" s="586"/>
      <c r="G143" s="158"/>
      <c r="H143" s="161" t="s">
        <v>377</v>
      </c>
      <c r="I143" s="160"/>
    </row>
    <row r="144" spans="1:9" ht="25.5" x14ac:dyDescent="0.25">
      <c r="A144" s="141">
        <v>20</v>
      </c>
      <c r="B144" s="142" t="s">
        <v>378</v>
      </c>
      <c r="C144" s="143" t="s">
        <v>379</v>
      </c>
      <c r="D144" s="141" t="s">
        <v>380</v>
      </c>
      <c r="E144" s="581">
        <v>200000000</v>
      </c>
      <c r="F144" s="582">
        <v>10000000</v>
      </c>
      <c r="G144" s="144">
        <f>+E144+F144</f>
        <v>210000000</v>
      </c>
      <c r="H144" s="145" t="s">
        <v>251</v>
      </c>
      <c r="I144" s="146"/>
    </row>
    <row r="145" spans="1:9" ht="38.25" x14ac:dyDescent="0.25">
      <c r="A145" s="147"/>
      <c r="B145" s="148" t="s">
        <v>381</v>
      </c>
      <c r="C145" s="148"/>
      <c r="D145" s="149"/>
      <c r="E145" s="583"/>
      <c r="F145" s="584"/>
      <c r="G145" s="150"/>
      <c r="H145" s="154" t="s">
        <v>265</v>
      </c>
      <c r="I145" s="152"/>
    </row>
    <row r="146" spans="1:9" x14ac:dyDescent="0.25">
      <c r="A146" s="147"/>
      <c r="B146" s="153"/>
      <c r="C146" s="153"/>
      <c r="D146" s="149"/>
      <c r="E146" s="583"/>
      <c r="F146" s="584"/>
      <c r="G146" s="150"/>
      <c r="H146" s="163" t="s">
        <v>382</v>
      </c>
      <c r="I146" s="152"/>
    </row>
    <row r="147" spans="1:9" x14ac:dyDescent="0.25">
      <c r="A147" s="147"/>
      <c r="B147" s="153"/>
      <c r="C147" s="153"/>
      <c r="D147" s="149"/>
      <c r="E147" s="583"/>
      <c r="F147" s="584"/>
      <c r="G147" s="150"/>
      <c r="H147" s="151" t="s">
        <v>383</v>
      </c>
      <c r="I147" s="152"/>
    </row>
    <row r="148" spans="1:9" x14ac:dyDescent="0.25">
      <c r="A148" s="147"/>
      <c r="B148" s="153"/>
      <c r="C148" s="153"/>
      <c r="D148" s="149"/>
      <c r="E148" s="583"/>
      <c r="F148" s="584"/>
      <c r="G148" s="150"/>
      <c r="H148" s="151" t="s">
        <v>384</v>
      </c>
      <c r="I148" s="152"/>
    </row>
    <row r="149" spans="1:9" x14ac:dyDescent="0.25">
      <c r="A149" s="147"/>
      <c r="B149" s="153"/>
      <c r="C149" s="153"/>
      <c r="D149" s="149"/>
      <c r="E149" s="583"/>
      <c r="F149" s="584"/>
      <c r="G149" s="150"/>
      <c r="H149" s="151" t="s">
        <v>385</v>
      </c>
      <c r="I149" s="152"/>
    </row>
    <row r="150" spans="1:9" x14ac:dyDescent="0.25">
      <c r="A150" s="147"/>
      <c r="B150" s="153"/>
      <c r="C150" s="153"/>
      <c r="D150" s="149"/>
      <c r="E150" s="583"/>
      <c r="F150" s="584"/>
      <c r="G150" s="150"/>
      <c r="H150" s="151" t="s">
        <v>386</v>
      </c>
      <c r="I150" s="152"/>
    </row>
    <row r="151" spans="1:9" x14ac:dyDescent="0.25">
      <c r="A151" s="147"/>
      <c r="B151" s="153"/>
      <c r="C151" s="153"/>
      <c r="D151" s="149"/>
      <c r="E151" s="583"/>
      <c r="F151" s="584"/>
      <c r="G151" s="150"/>
      <c r="H151" s="151" t="s">
        <v>387</v>
      </c>
      <c r="I151" s="152"/>
    </row>
    <row r="152" spans="1:9" x14ac:dyDescent="0.25">
      <c r="A152" s="147"/>
      <c r="B152" s="153"/>
      <c r="C152" s="153"/>
      <c r="D152" s="149"/>
      <c r="E152" s="583"/>
      <c r="F152" s="584"/>
      <c r="G152" s="150"/>
      <c r="H152" s="151" t="s">
        <v>332</v>
      </c>
      <c r="I152" s="153"/>
    </row>
    <row r="153" spans="1:9" x14ac:dyDescent="0.25">
      <c r="A153" s="147"/>
      <c r="B153" s="153"/>
      <c r="C153" s="153"/>
      <c r="D153" s="149"/>
      <c r="E153" s="583"/>
      <c r="F153" s="584"/>
      <c r="G153" s="150"/>
      <c r="H153" s="163" t="s">
        <v>333</v>
      </c>
      <c r="I153" s="153"/>
    </row>
    <row r="154" spans="1:9" x14ac:dyDescent="0.25">
      <c r="A154" s="155"/>
      <c r="B154" s="156"/>
      <c r="C154" s="156"/>
      <c r="D154" s="157"/>
      <c r="E154" s="585"/>
      <c r="F154" s="586"/>
      <c r="G154" s="158"/>
      <c r="H154" s="167" t="s">
        <v>388</v>
      </c>
      <c r="I154" s="156"/>
    </row>
    <row r="155" spans="1:9" ht="25.5" x14ac:dyDescent="0.25">
      <c r="A155" s="147">
        <v>21</v>
      </c>
      <c r="B155" s="164" t="s">
        <v>389</v>
      </c>
      <c r="C155" s="165" t="s">
        <v>282</v>
      </c>
      <c r="D155" s="147" t="s">
        <v>390</v>
      </c>
      <c r="E155" s="587">
        <v>20000000</v>
      </c>
      <c r="F155" s="588">
        <v>3500000</v>
      </c>
      <c r="G155" s="166">
        <f>+E155+F155</f>
        <v>23500000</v>
      </c>
      <c r="H155" s="151" t="s">
        <v>251</v>
      </c>
      <c r="I155" s="152"/>
    </row>
    <row r="156" spans="1:9" ht="38.25" x14ac:dyDescent="0.25">
      <c r="A156" s="147"/>
      <c r="B156" s="148" t="s">
        <v>391</v>
      </c>
      <c r="C156" s="148"/>
      <c r="D156" s="153"/>
      <c r="E156" s="583"/>
      <c r="F156" s="584"/>
      <c r="G156" s="150"/>
      <c r="H156" s="154" t="s">
        <v>253</v>
      </c>
      <c r="I156" s="152"/>
    </row>
    <row r="157" spans="1:9" x14ac:dyDescent="0.25">
      <c r="A157" s="147"/>
      <c r="B157" s="153"/>
      <c r="C157" s="153"/>
      <c r="D157" s="153"/>
      <c r="E157" s="583"/>
      <c r="F157" s="584"/>
      <c r="G157" s="150"/>
      <c r="H157" s="151" t="s">
        <v>392</v>
      </c>
      <c r="I157" s="152"/>
    </row>
    <row r="158" spans="1:9" x14ac:dyDescent="0.25">
      <c r="A158" s="147"/>
      <c r="B158" s="153"/>
      <c r="C158" s="153"/>
      <c r="D158" s="153"/>
      <c r="E158" s="583"/>
      <c r="F158" s="584"/>
      <c r="G158" s="150"/>
      <c r="H158" s="151" t="s">
        <v>393</v>
      </c>
      <c r="I158" s="152"/>
    </row>
    <row r="159" spans="1:9" x14ac:dyDescent="0.25">
      <c r="A159" s="147"/>
      <c r="B159" s="153"/>
      <c r="C159" s="153"/>
      <c r="D159" s="153"/>
      <c r="E159" s="583"/>
      <c r="F159" s="584"/>
      <c r="G159" s="150"/>
      <c r="H159" s="151" t="s">
        <v>394</v>
      </c>
      <c r="I159" s="152"/>
    </row>
    <row r="160" spans="1:9" x14ac:dyDescent="0.25">
      <c r="A160" s="147"/>
      <c r="B160" s="153"/>
      <c r="C160" s="153"/>
      <c r="D160" s="153"/>
      <c r="E160" s="583"/>
      <c r="F160" s="584"/>
      <c r="G160" s="150"/>
      <c r="H160" s="151" t="s">
        <v>293</v>
      </c>
      <c r="I160" s="152"/>
    </row>
    <row r="161" spans="1:9" x14ac:dyDescent="0.25">
      <c r="A161" s="147"/>
      <c r="B161" s="153"/>
      <c r="C161" s="153"/>
      <c r="D161" s="153"/>
      <c r="E161" s="583"/>
      <c r="F161" s="584"/>
      <c r="G161" s="150"/>
      <c r="H161" s="151" t="s">
        <v>307</v>
      </c>
      <c r="I161" s="152"/>
    </row>
    <row r="162" spans="1:9" x14ac:dyDescent="0.25">
      <c r="A162" s="155"/>
      <c r="B162" s="156"/>
      <c r="C162" s="156"/>
      <c r="D162" s="156"/>
      <c r="E162" s="585"/>
      <c r="F162" s="586"/>
      <c r="G162" s="158"/>
      <c r="H162" s="159" t="s">
        <v>395</v>
      </c>
      <c r="I162" s="160"/>
    </row>
    <row r="163" spans="1:9" ht="25.5" x14ac:dyDescent="0.25">
      <c r="A163" s="147">
        <v>22</v>
      </c>
      <c r="B163" s="164" t="s">
        <v>389</v>
      </c>
      <c r="C163" s="165" t="s">
        <v>365</v>
      </c>
      <c r="D163" s="147" t="s">
        <v>396</v>
      </c>
      <c r="E163" s="587">
        <v>30000000</v>
      </c>
      <c r="F163" s="588">
        <v>3000000</v>
      </c>
      <c r="G163" s="144">
        <f>+E163+F163</f>
        <v>33000000</v>
      </c>
      <c r="H163" s="151" t="s">
        <v>251</v>
      </c>
      <c r="I163" s="152"/>
    </row>
    <row r="164" spans="1:9" ht="25.5" x14ac:dyDescent="0.25">
      <c r="A164" s="147"/>
      <c r="B164" s="148" t="s">
        <v>397</v>
      </c>
      <c r="C164" s="148"/>
      <c r="D164" s="153"/>
      <c r="E164" s="583"/>
      <c r="F164" s="584"/>
      <c r="G164" s="150"/>
      <c r="H164" s="154" t="s">
        <v>265</v>
      </c>
      <c r="I164" s="152"/>
    </row>
    <row r="165" spans="1:9" x14ac:dyDescent="0.25">
      <c r="A165" s="147"/>
      <c r="B165" s="153"/>
      <c r="C165" s="153"/>
      <c r="D165" s="153"/>
      <c r="E165" s="583"/>
      <c r="F165" s="584"/>
      <c r="G165" s="150"/>
      <c r="H165" s="151" t="s">
        <v>398</v>
      </c>
      <c r="I165" s="152"/>
    </row>
    <row r="166" spans="1:9" x14ac:dyDescent="0.25">
      <c r="A166" s="147"/>
      <c r="B166" s="153"/>
      <c r="C166" s="153"/>
      <c r="D166" s="153"/>
      <c r="E166" s="583"/>
      <c r="F166" s="584"/>
      <c r="G166" s="150"/>
      <c r="H166" s="151" t="s">
        <v>399</v>
      </c>
      <c r="I166" s="152"/>
    </row>
    <row r="167" spans="1:9" x14ac:dyDescent="0.25">
      <c r="A167" s="147"/>
      <c r="B167" s="153"/>
      <c r="C167" s="153"/>
      <c r="D167" s="153"/>
      <c r="E167" s="583"/>
      <c r="F167" s="584"/>
      <c r="G167" s="150"/>
      <c r="H167" s="151" t="s">
        <v>400</v>
      </c>
      <c r="I167" s="152"/>
    </row>
    <row r="168" spans="1:9" x14ac:dyDescent="0.25">
      <c r="A168" s="147"/>
      <c r="B168" s="153"/>
      <c r="C168" s="153"/>
      <c r="D168" s="153"/>
      <c r="E168" s="583"/>
      <c r="F168" s="584"/>
      <c r="G168" s="150"/>
      <c r="H168" s="151" t="s">
        <v>293</v>
      </c>
      <c r="I168" s="152"/>
    </row>
    <row r="169" spans="1:9" x14ac:dyDescent="0.25">
      <c r="A169" s="147"/>
      <c r="B169" s="153"/>
      <c r="C169" s="153"/>
      <c r="D169" s="153"/>
      <c r="E169" s="583"/>
      <c r="F169" s="584"/>
      <c r="G169" s="150"/>
      <c r="H169" s="151" t="s">
        <v>307</v>
      </c>
      <c r="I169" s="152"/>
    </row>
    <row r="170" spans="1:9" x14ac:dyDescent="0.25">
      <c r="A170" s="155"/>
      <c r="B170" s="156"/>
      <c r="C170" s="156"/>
      <c r="D170" s="156"/>
      <c r="E170" s="585"/>
      <c r="F170" s="586"/>
      <c r="G170" s="158"/>
      <c r="H170" s="159" t="s">
        <v>401</v>
      </c>
      <c r="I170" s="160"/>
    </row>
    <row r="171" spans="1:9" ht="25.5" x14ac:dyDescent="0.25">
      <c r="A171" s="147">
        <v>23</v>
      </c>
      <c r="B171" s="164" t="s">
        <v>402</v>
      </c>
      <c r="C171" s="165" t="s">
        <v>365</v>
      </c>
      <c r="D171" s="147" t="s">
        <v>403</v>
      </c>
      <c r="E171" s="587">
        <v>242500000</v>
      </c>
      <c r="F171" s="588">
        <v>14625000</v>
      </c>
      <c r="G171" s="166">
        <f>+E171+F171</f>
        <v>257125000</v>
      </c>
      <c r="H171" s="151" t="s">
        <v>251</v>
      </c>
      <c r="I171" s="152"/>
    </row>
    <row r="172" spans="1:9" ht="25.5" x14ac:dyDescent="0.25">
      <c r="A172" s="147"/>
      <c r="B172" s="148" t="s">
        <v>404</v>
      </c>
      <c r="C172" s="148"/>
      <c r="D172" s="153"/>
      <c r="E172" s="583"/>
      <c r="F172" s="584"/>
      <c r="G172" s="150"/>
      <c r="H172" s="154" t="s">
        <v>265</v>
      </c>
      <c r="I172" s="152"/>
    </row>
    <row r="173" spans="1:9" x14ac:dyDescent="0.25">
      <c r="A173" s="147"/>
      <c r="B173" s="153"/>
      <c r="C173" s="153"/>
      <c r="D173" s="153"/>
      <c r="E173" s="583"/>
      <c r="F173" s="584"/>
      <c r="G173" s="150"/>
      <c r="H173" s="151" t="s">
        <v>405</v>
      </c>
      <c r="I173" s="152"/>
    </row>
    <row r="174" spans="1:9" x14ac:dyDescent="0.25">
      <c r="A174" s="147"/>
      <c r="B174" s="153"/>
      <c r="C174" s="153"/>
      <c r="D174" s="153"/>
      <c r="E174" s="583"/>
      <c r="F174" s="584"/>
      <c r="G174" s="150"/>
      <c r="H174" s="151" t="s">
        <v>406</v>
      </c>
      <c r="I174" s="152"/>
    </row>
    <row r="175" spans="1:9" x14ac:dyDescent="0.25">
      <c r="A175" s="147"/>
      <c r="B175" s="153"/>
      <c r="C175" s="153"/>
      <c r="D175" s="153"/>
      <c r="E175" s="583"/>
      <c r="F175" s="584"/>
      <c r="G175" s="150"/>
      <c r="H175" s="151" t="s">
        <v>407</v>
      </c>
      <c r="I175" s="152"/>
    </row>
    <row r="176" spans="1:9" x14ac:dyDescent="0.25">
      <c r="A176" s="147"/>
      <c r="B176" s="153"/>
      <c r="C176" s="153"/>
      <c r="D176" s="153"/>
      <c r="E176" s="583"/>
      <c r="F176" s="584"/>
      <c r="G176" s="150"/>
      <c r="H176" s="151" t="s">
        <v>293</v>
      </c>
      <c r="I176" s="152"/>
    </row>
    <row r="177" spans="1:9" x14ac:dyDescent="0.25">
      <c r="A177" s="147"/>
      <c r="B177" s="153"/>
      <c r="C177" s="153"/>
      <c r="D177" s="153"/>
      <c r="E177" s="583"/>
      <c r="F177" s="584"/>
      <c r="G177" s="150"/>
      <c r="H177" s="151" t="s">
        <v>307</v>
      </c>
      <c r="I177" s="152"/>
    </row>
    <row r="178" spans="1:9" x14ac:dyDescent="0.25">
      <c r="A178" s="155"/>
      <c r="B178" s="156"/>
      <c r="C178" s="156"/>
      <c r="D178" s="156"/>
      <c r="E178" s="585"/>
      <c r="F178" s="586"/>
      <c r="G178" s="158"/>
      <c r="H178" s="161" t="s">
        <v>408</v>
      </c>
      <c r="I178" s="160"/>
    </row>
    <row r="179" spans="1:9" ht="25.5" x14ac:dyDescent="0.25">
      <c r="A179" s="147">
        <v>24</v>
      </c>
      <c r="B179" s="164" t="s">
        <v>409</v>
      </c>
      <c r="C179" s="165" t="s">
        <v>410</v>
      </c>
      <c r="D179" s="147" t="s">
        <v>411</v>
      </c>
      <c r="E179" s="587">
        <v>183750000</v>
      </c>
      <c r="F179" s="588">
        <v>12187500</v>
      </c>
      <c r="G179" s="166">
        <f>+E179+F179</f>
        <v>195937500</v>
      </c>
      <c r="H179" s="151" t="s">
        <v>251</v>
      </c>
      <c r="I179" s="152"/>
    </row>
    <row r="180" spans="1:9" ht="38.25" x14ac:dyDescent="0.25">
      <c r="A180" s="147"/>
      <c r="B180" s="148" t="s">
        <v>412</v>
      </c>
      <c r="C180" s="148"/>
      <c r="D180" s="153"/>
      <c r="E180" s="583"/>
      <c r="F180" s="584"/>
      <c r="G180" s="150"/>
      <c r="H180" s="154" t="s">
        <v>265</v>
      </c>
      <c r="I180" s="152"/>
    </row>
    <row r="181" spans="1:9" x14ac:dyDescent="0.25">
      <c r="A181" s="147"/>
      <c r="B181" s="153"/>
      <c r="C181" s="153"/>
      <c r="D181" s="153"/>
      <c r="E181" s="583"/>
      <c r="F181" s="584"/>
      <c r="G181" s="150"/>
      <c r="H181" s="151" t="s">
        <v>413</v>
      </c>
      <c r="I181" s="152"/>
    </row>
    <row r="182" spans="1:9" x14ac:dyDescent="0.25">
      <c r="A182" s="147"/>
      <c r="B182" s="153"/>
      <c r="C182" s="153"/>
      <c r="D182" s="153"/>
      <c r="E182" s="583"/>
      <c r="F182" s="584"/>
      <c r="G182" s="150"/>
      <c r="H182" s="151" t="s">
        <v>414</v>
      </c>
      <c r="I182" s="152"/>
    </row>
    <row r="183" spans="1:9" x14ac:dyDescent="0.25">
      <c r="A183" s="147"/>
      <c r="B183" s="153"/>
      <c r="C183" s="153"/>
      <c r="D183" s="153"/>
      <c r="E183" s="583"/>
      <c r="F183" s="584"/>
      <c r="G183" s="150"/>
      <c r="H183" s="151" t="s">
        <v>415</v>
      </c>
      <c r="I183" s="152"/>
    </row>
    <row r="184" spans="1:9" x14ac:dyDescent="0.25">
      <c r="A184" s="147"/>
      <c r="B184" s="153"/>
      <c r="C184" s="153"/>
      <c r="D184" s="153"/>
      <c r="E184" s="583"/>
      <c r="F184" s="584"/>
      <c r="G184" s="150"/>
      <c r="H184" s="151" t="s">
        <v>293</v>
      </c>
      <c r="I184" s="152"/>
    </row>
    <row r="185" spans="1:9" x14ac:dyDescent="0.25">
      <c r="A185" s="147"/>
      <c r="B185" s="153"/>
      <c r="C185" s="153"/>
      <c r="D185" s="153"/>
      <c r="E185" s="583"/>
      <c r="F185" s="584"/>
      <c r="G185" s="150"/>
      <c r="H185" s="151" t="s">
        <v>307</v>
      </c>
      <c r="I185" s="152"/>
    </row>
    <row r="186" spans="1:9" x14ac:dyDescent="0.25">
      <c r="A186" s="155"/>
      <c r="B186" s="156"/>
      <c r="C186" s="156"/>
      <c r="D186" s="156"/>
      <c r="E186" s="585"/>
      <c r="F186" s="586"/>
      <c r="G186" s="158"/>
      <c r="H186" s="159" t="s">
        <v>416</v>
      </c>
      <c r="I186" s="160"/>
    </row>
    <row r="187" spans="1:9" ht="25.5" x14ac:dyDescent="0.25">
      <c r="A187" s="147">
        <v>25</v>
      </c>
      <c r="B187" s="164" t="s">
        <v>417</v>
      </c>
      <c r="C187" s="165" t="s">
        <v>372</v>
      </c>
      <c r="D187" s="147" t="s">
        <v>418</v>
      </c>
      <c r="E187" s="587">
        <v>243750000</v>
      </c>
      <c r="F187" s="588">
        <v>12187500</v>
      </c>
      <c r="G187" s="166">
        <f>+E187+F187</f>
        <v>255937500</v>
      </c>
      <c r="H187" s="151" t="s">
        <v>251</v>
      </c>
      <c r="I187" s="152"/>
    </row>
    <row r="188" spans="1:9" ht="25.5" x14ac:dyDescent="0.25">
      <c r="A188" s="147"/>
      <c r="B188" s="148" t="s">
        <v>419</v>
      </c>
      <c r="C188" s="148"/>
      <c r="D188" s="153"/>
      <c r="E188" s="583"/>
      <c r="F188" s="584"/>
      <c r="G188" s="150"/>
      <c r="H188" s="154" t="s">
        <v>265</v>
      </c>
      <c r="I188" s="152"/>
    </row>
    <row r="189" spans="1:9" x14ac:dyDescent="0.25">
      <c r="A189" s="147"/>
      <c r="B189" s="153"/>
      <c r="C189" s="153"/>
      <c r="D189" s="153"/>
      <c r="E189" s="583"/>
      <c r="F189" s="584"/>
      <c r="G189" s="150"/>
      <c r="H189" s="151" t="s">
        <v>420</v>
      </c>
      <c r="I189" s="152"/>
    </row>
    <row r="190" spans="1:9" x14ac:dyDescent="0.25">
      <c r="A190" s="147"/>
      <c r="B190" s="153"/>
      <c r="C190" s="153"/>
      <c r="D190" s="153"/>
      <c r="E190" s="583"/>
      <c r="F190" s="584"/>
      <c r="G190" s="150"/>
      <c r="H190" s="151" t="s">
        <v>421</v>
      </c>
      <c r="I190" s="152"/>
    </row>
    <row r="191" spans="1:9" x14ac:dyDescent="0.25">
      <c r="A191" s="147"/>
      <c r="B191" s="153"/>
      <c r="C191" s="153"/>
      <c r="D191" s="153"/>
      <c r="E191" s="583"/>
      <c r="F191" s="584"/>
      <c r="G191" s="150"/>
      <c r="H191" s="151" t="s">
        <v>422</v>
      </c>
      <c r="I191" s="152"/>
    </row>
    <row r="192" spans="1:9" x14ac:dyDescent="0.25">
      <c r="A192" s="147"/>
      <c r="B192" s="153"/>
      <c r="C192" s="153"/>
      <c r="D192" s="153"/>
      <c r="E192" s="583"/>
      <c r="F192" s="584"/>
      <c r="G192" s="150"/>
      <c r="H192" s="151" t="s">
        <v>423</v>
      </c>
      <c r="I192" s="152"/>
    </row>
    <row r="193" spans="1:9" x14ac:dyDescent="0.25">
      <c r="A193" s="147"/>
      <c r="B193" s="153"/>
      <c r="C193" s="153"/>
      <c r="D193" s="153"/>
      <c r="E193" s="583"/>
      <c r="F193" s="584"/>
      <c r="G193" s="150"/>
      <c r="H193" s="151" t="s">
        <v>332</v>
      </c>
      <c r="I193" s="152"/>
    </row>
    <row r="194" spans="1:9" x14ac:dyDescent="0.25">
      <c r="A194" s="147"/>
      <c r="B194" s="162"/>
      <c r="C194" s="153"/>
      <c r="D194" s="153"/>
      <c r="E194" s="583"/>
      <c r="F194" s="584"/>
      <c r="G194" s="150"/>
      <c r="H194" s="154" t="s">
        <v>333</v>
      </c>
      <c r="I194" s="152"/>
    </row>
    <row r="195" spans="1:9" x14ac:dyDescent="0.25">
      <c r="A195" s="155"/>
      <c r="B195" s="156"/>
      <c r="C195" s="156"/>
      <c r="D195" s="156"/>
      <c r="E195" s="585"/>
      <c r="F195" s="586"/>
      <c r="G195" s="158"/>
      <c r="H195" s="159" t="s">
        <v>424</v>
      </c>
      <c r="I195" s="160"/>
    </row>
    <row r="196" spans="1:9" ht="25.5" x14ac:dyDescent="0.25">
      <c r="A196" s="147">
        <v>26</v>
      </c>
      <c r="B196" s="164" t="s">
        <v>425</v>
      </c>
      <c r="C196" s="165" t="s">
        <v>410</v>
      </c>
      <c r="D196" s="147" t="s">
        <v>426</v>
      </c>
      <c r="E196" s="587">
        <v>45000000</v>
      </c>
      <c r="F196" s="588">
        <v>8750000</v>
      </c>
      <c r="G196" s="144">
        <f>+E196+F196</f>
        <v>53750000</v>
      </c>
      <c r="H196" s="151" t="s">
        <v>251</v>
      </c>
      <c r="I196" s="152"/>
    </row>
    <row r="197" spans="1:9" ht="25.5" x14ac:dyDescent="0.25">
      <c r="A197" s="147"/>
      <c r="B197" s="148" t="s">
        <v>427</v>
      </c>
      <c r="C197" s="148"/>
      <c r="D197" s="153"/>
      <c r="E197" s="583"/>
      <c r="F197" s="584"/>
      <c r="G197" s="150"/>
      <c r="H197" s="154" t="s">
        <v>265</v>
      </c>
      <c r="I197" s="152"/>
    </row>
    <row r="198" spans="1:9" x14ac:dyDescent="0.25">
      <c r="A198" s="147"/>
      <c r="B198" s="153"/>
      <c r="C198" s="153"/>
      <c r="D198" s="153"/>
      <c r="E198" s="583"/>
      <c r="F198" s="584"/>
      <c r="G198" s="150"/>
      <c r="H198" s="151" t="s">
        <v>428</v>
      </c>
      <c r="I198" s="152"/>
    </row>
    <row r="199" spans="1:9" x14ac:dyDescent="0.25">
      <c r="A199" s="147"/>
      <c r="B199" s="153"/>
      <c r="C199" s="153"/>
      <c r="D199" s="153"/>
      <c r="E199" s="583"/>
      <c r="F199" s="584"/>
      <c r="G199" s="150"/>
      <c r="H199" s="151" t="s">
        <v>429</v>
      </c>
      <c r="I199" s="152"/>
    </row>
    <row r="200" spans="1:9" x14ac:dyDescent="0.25">
      <c r="A200" s="147"/>
      <c r="B200" s="153"/>
      <c r="C200" s="153"/>
      <c r="D200" s="153"/>
      <c r="E200" s="583"/>
      <c r="F200" s="584"/>
      <c r="G200" s="150"/>
      <c r="H200" s="151" t="s">
        <v>430</v>
      </c>
      <c r="I200" s="152"/>
    </row>
    <row r="201" spans="1:9" x14ac:dyDescent="0.25">
      <c r="A201" s="147"/>
      <c r="B201" s="153"/>
      <c r="C201" s="153"/>
      <c r="D201" s="153"/>
      <c r="E201" s="583"/>
      <c r="F201" s="584"/>
      <c r="G201" s="150"/>
      <c r="H201" s="151" t="s">
        <v>293</v>
      </c>
      <c r="I201" s="152"/>
    </row>
    <row r="202" spans="1:9" x14ac:dyDescent="0.25">
      <c r="A202" s="147"/>
      <c r="B202" s="153"/>
      <c r="C202" s="153"/>
      <c r="D202" s="153"/>
      <c r="E202" s="583"/>
      <c r="F202" s="584"/>
      <c r="G202" s="150"/>
      <c r="H202" s="151" t="s">
        <v>307</v>
      </c>
      <c r="I202" s="152"/>
    </row>
    <row r="203" spans="1:9" x14ac:dyDescent="0.25">
      <c r="A203" s="155"/>
      <c r="B203" s="156"/>
      <c r="C203" s="156"/>
      <c r="D203" s="156"/>
      <c r="E203" s="585"/>
      <c r="F203" s="586"/>
      <c r="G203" s="158"/>
      <c r="H203" s="159" t="s">
        <v>431</v>
      </c>
      <c r="I203" s="160"/>
    </row>
    <row r="204" spans="1:9" ht="25.5" x14ac:dyDescent="0.25">
      <c r="A204" s="147">
        <v>27</v>
      </c>
      <c r="B204" s="164" t="s">
        <v>432</v>
      </c>
      <c r="C204" s="165" t="s">
        <v>372</v>
      </c>
      <c r="D204" s="147" t="s">
        <v>433</v>
      </c>
      <c r="E204" s="587">
        <v>110000000</v>
      </c>
      <c r="F204" s="588">
        <v>9750000</v>
      </c>
      <c r="G204" s="166">
        <f>+E204+F204</f>
        <v>119750000</v>
      </c>
      <c r="H204" s="151" t="s">
        <v>251</v>
      </c>
      <c r="I204" s="152"/>
    </row>
    <row r="205" spans="1:9" ht="25.5" x14ac:dyDescent="0.25">
      <c r="A205" s="147"/>
      <c r="B205" s="148" t="s">
        <v>434</v>
      </c>
      <c r="C205" s="148"/>
      <c r="D205" s="153"/>
      <c r="E205" s="583"/>
      <c r="F205" s="584"/>
      <c r="G205" s="150"/>
      <c r="H205" s="154" t="s">
        <v>265</v>
      </c>
      <c r="I205" s="152"/>
    </row>
    <row r="206" spans="1:9" x14ac:dyDescent="0.25">
      <c r="A206" s="147"/>
      <c r="B206" s="153"/>
      <c r="C206" s="153"/>
      <c r="D206" s="153"/>
      <c r="E206" s="583"/>
      <c r="F206" s="584"/>
      <c r="G206" s="150"/>
      <c r="H206" s="151" t="s">
        <v>435</v>
      </c>
      <c r="I206" s="152"/>
    </row>
    <row r="207" spans="1:9" x14ac:dyDescent="0.25">
      <c r="A207" s="147"/>
      <c r="B207" s="153"/>
      <c r="C207" s="153"/>
      <c r="D207" s="153"/>
      <c r="E207" s="583"/>
      <c r="F207" s="584"/>
      <c r="G207" s="150"/>
      <c r="H207" s="151" t="s">
        <v>436</v>
      </c>
      <c r="I207" s="152"/>
    </row>
    <row r="208" spans="1:9" x14ac:dyDescent="0.25">
      <c r="A208" s="147"/>
      <c r="B208" s="153"/>
      <c r="C208" s="153"/>
      <c r="D208" s="153"/>
      <c r="E208" s="583"/>
      <c r="F208" s="584"/>
      <c r="G208" s="150"/>
      <c r="H208" s="151" t="s">
        <v>437</v>
      </c>
      <c r="I208" s="152"/>
    </row>
    <row r="209" spans="1:9" x14ac:dyDescent="0.25">
      <c r="A209" s="147"/>
      <c r="B209" s="153"/>
      <c r="C209" s="153"/>
      <c r="D209" s="153"/>
      <c r="E209" s="583"/>
      <c r="F209" s="584"/>
      <c r="G209" s="150"/>
      <c r="H209" s="151" t="s">
        <v>293</v>
      </c>
      <c r="I209" s="152"/>
    </row>
    <row r="210" spans="1:9" x14ac:dyDescent="0.25">
      <c r="A210" s="147"/>
      <c r="B210" s="153"/>
      <c r="C210" s="153"/>
      <c r="D210" s="153"/>
      <c r="E210" s="583"/>
      <c r="F210" s="584"/>
      <c r="G210" s="150"/>
      <c r="H210" s="151" t="s">
        <v>307</v>
      </c>
      <c r="I210" s="152"/>
    </row>
    <row r="211" spans="1:9" x14ac:dyDescent="0.25">
      <c r="A211" s="147"/>
      <c r="B211" s="153"/>
      <c r="C211" s="153"/>
      <c r="D211" s="153"/>
      <c r="E211" s="583"/>
      <c r="F211" s="584"/>
      <c r="G211" s="150"/>
      <c r="H211" s="151" t="s">
        <v>438</v>
      </c>
      <c r="I211" s="152"/>
    </row>
    <row r="212" spans="1:9" ht="25.5" x14ac:dyDescent="0.25">
      <c r="A212" s="141">
        <v>28</v>
      </c>
      <c r="B212" s="142" t="s">
        <v>439</v>
      </c>
      <c r="C212" s="143" t="s">
        <v>275</v>
      </c>
      <c r="D212" s="141" t="s">
        <v>440</v>
      </c>
      <c r="E212" s="581">
        <v>25000000</v>
      </c>
      <c r="F212" s="582">
        <v>5000000</v>
      </c>
      <c r="G212" s="144">
        <f>+E212+F212</f>
        <v>30000000</v>
      </c>
      <c r="H212" s="145" t="s">
        <v>251</v>
      </c>
      <c r="I212" s="146"/>
    </row>
    <row r="213" spans="1:9" ht="25.5" x14ac:dyDescent="0.25">
      <c r="A213" s="147"/>
      <c r="B213" s="148" t="s">
        <v>441</v>
      </c>
      <c r="C213" s="148"/>
      <c r="D213" s="153"/>
      <c r="E213" s="583"/>
      <c r="F213" s="584"/>
      <c r="G213" s="150"/>
      <c r="H213" s="151" t="s">
        <v>303</v>
      </c>
      <c r="I213" s="152"/>
    </row>
    <row r="214" spans="1:9" x14ac:dyDescent="0.25">
      <c r="A214" s="147"/>
      <c r="B214" s="153"/>
      <c r="C214" s="153"/>
      <c r="D214" s="153"/>
      <c r="E214" s="583"/>
      <c r="F214" s="584"/>
      <c r="G214" s="150"/>
      <c r="H214" s="151" t="s">
        <v>442</v>
      </c>
      <c r="I214" s="152"/>
    </row>
    <row r="215" spans="1:9" x14ac:dyDescent="0.25">
      <c r="A215" s="147"/>
      <c r="B215" s="153"/>
      <c r="C215" s="153"/>
      <c r="D215" s="153"/>
      <c r="E215" s="583"/>
      <c r="F215" s="584"/>
      <c r="G215" s="150"/>
      <c r="H215" s="151" t="s">
        <v>443</v>
      </c>
      <c r="I215" s="152"/>
    </row>
    <row r="216" spans="1:9" x14ac:dyDescent="0.25">
      <c r="A216" s="147"/>
      <c r="B216" s="153"/>
      <c r="C216" s="153"/>
      <c r="D216" s="153"/>
      <c r="E216" s="583"/>
      <c r="F216" s="584"/>
      <c r="G216" s="150"/>
      <c r="H216" s="151" t="s">
        <v>444</v>
      </c>
      <c r="I216" s="152"/>
    </row>
    <row r="217" spans="1:9" x14ac:dyDescent="0.25">
      <c r="A217" s="147"/>
      <c r="B217" s="153"/>
      <c r="C217" s="153"/>
      <c r="D217" s="153"/>
      <c r="E217" s="583"/>
      <c r="F217" s="584"/>
      <c r="G217" s="150"/>
      <c r="H217" s="151" t="s">
        <v>293</v>
      </c>
      <c r="I217" s="152"/>
    </row>
    <row r="218" spans="1:9" x14ac:dyDescent="0.25">
      <c r="A218" s="147"/>
      <c r="B218" s="153"/>
      <c r="C218" s="153"/>
      <c r="D218" s="153"/>
      <c r="E218" s="583"/>
      <c r="F218" s="584"/>
      <c r="G218" s="150"/>
      <c r="H218" s="151" t="s">
        <v>445</v>
      </c>
      <c r="I218" s="152"/>
    </row>
    <row r="219" spans="1:9" x14ac:dyDescent="0.25">
      <c r="A219" s="147"/>
      <c r="B219" s="153"/>
      <c r="C219" s="153"/>
      <c r="D219" s="153"/>
      <c r="E219" s="583"/>
      <c r="F219" s="584"/>
      <c r="G219" s="150"/>
      <c r="H219" s="151" t="s">
        <v>446</v>
      </c>
      <c r="I219" s="152"/>
    </row>
    <row r="220" spans="1:9" ht="25.5" x14ac:dyDescent="0.25">
      <c r="A220" s="141">
        <v>29</v>
      </c>
      <c r="B220" s="142" t="s">
        <v>447</v>
      </c>
      <c r="C220" s="143" t="s">
        <v>410</v>
      </c>
      <c r="D220" s="141" t="s">
        <v>448</v>
      </c>
      <c r="E220" s="581">
        <v>148000000</v>
      </c>
      <c r="F220" s="582">
        <v>11250000</v>
      </c>
      <c r="G220" s="144">
        <f>+E220+F220</f>
        <v>159250000</v>
      </c>
      <c r="H220" s="145" t="s">
        <v>251</v>
      </c>
      <c r="I220" s="146"/>
    </row>
    <row r="221" spans="1:9" ht="25.5" x14ac:dyDescent="0.25">
      <c r="A221" s="147"/>
      <c r="B221" s="148" t="s">
        <v>449</v>
      </c>
      <c r="C221" s="148"/>
      <c r="D221" s="153"/>
      <c r="E221" s="583"/>
      <c r="F221" s="584"/>
      <c r="G221" s="150"/>
      <c r="H221" s="154" t="s">
        <v>265</v>
      </c>
      <c r="I221" s="152"/>
    </row>
    <row r="222" spans="1:9" x14ac:dyDescent="0.25">
      <c r="A222" s="147"/>
      <c r="B222" s="153"/>
      <c r="C222" s="153"/>
      <c r="D222" s="153"/>
      <c r="E222" s="583"/>
      <c r="F222" s="584"/>
      <c r="G222" s="150"/>
      <c r="H222" s="151" t="s">
        <v>450</v>
      </c>
      <c r="I222" s="152"/>
    </row>
    <row r="223" spans="1:9" x14ac:dyDescent="0.25">
      <c r="A223" s="147"/>
      <c r="B223" s="153"/>
      <c r="C223" s="153"/>
      <c r="D223" s="153"/>
      <c r="E223" s="583"/>
      <c r="F223" s="584"/>
      <c r="G223" s="150"/>
      <c r="H223" s="151" t="s">
        <v>451</v>
      </c>
      <c r="I223" s="152"/>
    </row>
    <row r="224" spans="1:9" x14ac:dyDescent="0.25">
      <c r="A224" s="147"/>
      <c r="B224" s="153"/>
      <c r="C224" s="153"/>
      <c r="D224" s="153"/>
      <c r="E224" s="583"/>
      <c r="F224" s="584"/>
      <c r="G224" s="150"/>
      <c r="H224" s="151" t="s">
        <v>452</v>
      </c>
      <c r="I224" s="152"/>
    </row>
    <row r="225" spans="1:9" x14ac:dyDescent="0.25">
      <c r="A225" s="147"/>
      <c r="B225" s="153"/>
      <c r="C225" s="153"/>
      <c r="D225" s="153"/>
      <c r="E225" s="583"/>
      <c r="F225" s="584"/>
      <c r="G225" s="150"/>
      <c r="H225" s="151" t="s">
        <v>293</v>
      </c>
      <c r="I225" s="152"/>
    </row>
    <row r="226" spans="1:9" x14ac:dyDescent="0.25">
      <c r="A226" s="147"/>
      <c r="B226" s="153"/>
      <c r="C226" s="153"/>
      <c r="D226" s="153"/>
      <c r="E226" s="583"/>
      <c r="F226" s="584"/>
      <c r="G226" s="150"/>
      <c r="H226" s="151" t="s">
        <v>307</v>
      </c>
      <c r="I226" s="152"/>
    </row>
    <row r="227" spans="1:9" x14ac:dyDescent="0.25">
      <c r="A227" s="155"/>
      <c r="B227" s="156"/>
      <c r="C227" s="156"/>
      <c r="D227" s="156"/>
      <c r="E227" s="585"/>
      <c r="F227" s="586"/>
      <c r="G227" s="158"/>
      <c r="H227" s="161" t="s">
        <v>453</v>
      </c>
      <c r="I227" s="160"/>
    </row>
    <row r="228" spans="1:9" ht="25.5" x14ac:dyDescent="0.25">
      <c r="A228" s="141">
        <v>30</v>
      </c>
      <c r="B228" s="142" t="s">
        <v>454</v>
      </c>
      <c r="C228" s="143" t="s">
        <v>455</v>
      </c>
      <c r="D228" s="141" t="s">
        <v>456</v>
      </c>
      <c r="E228" s="581">
        <v>5000000</v>
      </c>
      <c r="F228" s="582">
        <v>9750000</v>
      </c>
      <c r="G228" s="144">
        <f>+E228+F228</f>
        <v>14750000</v>
      </c>
      <c r="H228" s="145" t="s">
        <v>251</v>
      </c>
      <c r="I228" s="146"/>
    </row>
    <row r="229" spans="1:9" ht="45" customHeight="1" x14ac:dyDescent="0.25">
      <c r="A229" s="147"/>
      <c r="B229" s="148" t="s">
        <v>457</v>
      </c>
      <c r="C229" s="148"/>
      <c r="D229" s="153"/>
      <c r="E229" s="583"/>
      <c r="F229" s="584"/>
      <c r="G229" s="150"/>
      <c r="H229" s="154" t="s">
        <v>265</v>
      </c>
      <c r="I229" s="152"/>
    </row>
    <row r="230" spans="1:9" x14ac:dyDescent="0.25">
      <c r="A230" s="147"/>
      <c r="B230" s="153"/>
      <c r="C230" s="153"/>
      <c r="D230" s="153"/>
      <c r="E230" s="583"/>
      <c r="F230" s="584"/>
      <c r="G230" s="150"/>
      <c r="H230" s="163" t="s">
        <v>458</v>
      </c>
      <c r="I230" s="152"/>
    </row>
    <row r="231" spans="1:9" x14ac:dyDescent="0.25">
      <c r="A231" s="147"/>
      <c r="B231" s="153"/>
      <c r="C231" s="153"/>
      <c r="D231" s="153"/>
      <c r="E231" s="583"/>
      <c r="F231" s="584"/>
      <c r="G231" s="150"/>
      <c r="H231" s="151" t="s">
        <v>459</v>
      </c>
      <c r="I231" s="152"/>
    </row>
    <row r="232" spans="1:9" x14ac:dyDescent="0.25">
      <c r="A232" s="147"/>
      <c r="B232" s="153"/>
      <c r="C232" s="153"/>
      <c r="D232" s="153"/>
      <c r="E232" s="583"/>
      <c r="F232" s="584"/>
      <c r="G232" s="150"/>
      <c r="H232" s="151" t="s">
        <v>293</v>
      </c>
      <c r="I232" s="152"/>
    </row>
    <row r="233" spans="1:9" x14ac:dyDescent="0.25">
      <c r="A233" s="147"/>
      <c r="B233" s="153"/>
      <c r="C233" s="153"/>
      <c r="D233" s="153"/>
      <c r="E233" s="583"/>
      <c r="F233" s="584"/>
      <c r="G233" s="150"/>
      <c r="H233" s="151" t="s">
        <v>445</v>
      </c>
      <c r="I233" s="152"/>
    </row>
    <row r="234" spans="1:9" x14ac:dyDescent="0.25">
      <c r="A234" s="155"/>
      <c r="B234" s="156"/>
      <c r="C234" s="156"/>
      <c r="D234" s="156"/>
      <c r="E234" s="585"/>
      <c r="F234" s="586"/>
      <c r="G234" s="158"/>
      <c r="H234" s="161" t="s">
        <v>460</v>
      </c>
      <c r="I234" s="160"/>
    </row>
    <row r="235" spans="1:9" ht="25.5" x14ac:dyDescent="0.25">
      <c r="A235" s="147">
        <v>31</v>
      </c>
      <c r="B235" s="164" t="s">
        <v>461</v>
      </c>
      <c r="C235" s="165" t="s">
        <v>282</v>
      </c>
      <c r="D235" s="147" t="s">
        <v>462</v>
      </c>
      <c r="E235" s="587">
        <v>100000000</v>
      </c>
      <c r="F235" s="588">
        <v>14625000</v>
      </c>
      <c r="G235" s="144">
        <f>+E235+F235</f>
        <v>114625000</v>
      </c>
      <c r="H235" s="151" t="s">
        <v>251</v>
      </c>
      <c r="I235" s="152"/>
    </row>
    <row r="236" spans="1:9" ht="25.5" x14ac:dyDescent="0.25">
      <c r="A236" s="147"/>
      <c r="B236" s="148" t="s">
        <v>463</v>
      </c>
      <c r="C236" s="148"/>
      <c r="D236" s="153"/>
      <c r="E236" s="583"/>
      <c r="F236" s="584"/>
      <c r="G236" s="150"/>
      <c r="H236" s="154" t="s">
        <v>253</v>
      </c>
      <c r="I236" s="152"/>
    </row>
    <row r="237" spans="1:9" x14ac:dyDescent="0.25">
      <c r="A237" s="147"/>
      <c r="B237" s="153"/>
      <c r="C237" s="153"/>
      <c r="D237" s="153"/>
      <c r="E237" s="583"/>
      <c r="F237" s="584"/>
      <c r="G237" s="150"/>
      <c r="H237" s="151" t="s">
        <v>464</v>
      </c>
      <c r="I237" s="152"/>
    </row>
    <row r="238" spans="1:9" x14ac:dyDescent="0.25">
      <c r="A238" s="147"/>
      <c r="B238" s="153"/>
      <c r="C238" s="153"/>
      <c r="D238" s="153"/>
      <c r="E238" s="583"/>
      <c r="F238" s="584"/>
      <c r="G238" s="150"/>
      <c r="H238" s="151" t="s">
        <v>465</v>
      </c>
      <c r="I238" s="152"/>
    </row>
    <row r="239" spans="1:9" x14ac:dyDescent="0.25">
      <c r="A239" s="147"/>
      <c r="B239" s="153"/>
      <c r="C239" s="153"/>
      <c r="D239" s="153"/>
      <c r="E239" s="583"/>
      <c r="F239" s="584"/>
      <c r="G239" s="150"/>
      <c r="H239" s="151" t="s">
        <v>466</v>
      </c>
      <c r="I239" s="152"/>
    </row>
    <row r="240" spans="1:9" x14ac:dyDescent="0.25">
      <c r="A240" s="147"/>
      <c r="B240" s="153"/>
      <c r="C240" s="153"/>
      <c r="D240" s="153"/>
      <c r="E240" s="583"/>
      <c r="F240" s="584"/>
      <c r="G240" s="150"/>
      <c r="H240" s="151" t="s">
        <v>293</v>
      </c>
      <c r="I240" s="152"/>
    </row>
    <row r="241" spans="1:9" x14ac:dyDescent="0.25">
      <c r="A241" s="147"/>
      <c r="B241" s="153"/>
      <c r="C241" s="153"/>
      <c r="D241" s="153"/>
      <c r="E241" s="583"/>
      <c r="F241" s="584"/>
      <c r="G241" s="150"/>
      <c r="H241" s="151" t="s">
        <v>307</v>
      </c>
      <c r="I241" s="152"/>
    </row>
    <row r="242" spans="1:9" x14ac:dyDescent="0.25">
      <c r="A242" s="155"/>
      <c r="B242" s="156"/>
      <c r="C242" s="156"/>
      <c r="D242" s="156"/>
      <c r="E242" s="585"/>
      <c r="F242" s="586"/>
      <c r="G242" s="158"/>
      <c r="H242" s="159" t="s">
        <v>467</v>
      </c>
      <c r="I242" s="160"/>
    </row>
    <row r="243" spans="1:9" ht="25.5" x14ac:dyDescent="0.25">
      <c r="A243" s="147">
        <v>32</v>
      </c>
      <c r="B243" s="164" t="s">
        <v>468</v>
      </c>
      <c r="C243" s="165" t="s">
        <v>365</v>
      </c>
      <c r="D243" s="147" t="s">
        <v>469</v>
      </c>
      <c r="E243" s="587">
        <v>146000000</v>
      </c>
      <c r="F243" s="588">
        <v>17550000</v>
      </c>
      <c r="G243" s="144">
        <f>+E243+F243</f>
        <v>163550000</v>
      </c>
      <c r="H243" s="151" t="s">
        <v>251</v>
      </c>
      <c r="I243" s="152"/>
    </row>
    <row r="244" spans="1:9" ht="25.5" x14ac:dyDescent="0.25">
      <c r="A244" s="147"/>
      <c r="B244" s="148" t="s">
        <v>470</v>
      </c>
      <c r="C244" s="148"/>
      <c r="D244" s="153"/>
      <c r="E244" s="583"/>
      <c r="F244" s="584"/>
      <c r="G244" s="150"/>
      <c r="H244" s="154" t="s">
        <v>265</v>
      </c>
      <c r="I244" s="152"/>
    </row>
    <row r="245" spans="1:9" x14ac:dyDescent="0.25">
      <c r="A245" s="147"/>
      <c r="B245" s="153"/>
      <c r="C245" s="153"/>
      <c r="D245" s="153"/>
      <c r="E245" s="583"/>
      <c r="F245" s="584"/>
      <c r="G245" s="150"/>
      <c r="H245" s="151" t="s">
        <v>471</v>
      </c>
      <c r="I245" s="152"/>
    </row>
    <row r="246" spans="1:9" x14ac:dyDescent="0.25">
      <c r="A246" s="147"/>
      <c r="B246" s="153"/>
      <c r="C246" s="153"/>
      <c r="D246" s="153"/>
      <c r="E246" s="583"/>
      <c r="F246" s="584"/>
      <c r="G246" s="150"/>
      <c r="H246" s="151" t="s">
        <v>472</v>
      </c>
      <c r="I246" s="152"/>
    </row>
    <row r="247" spans="1:9" x14ac:dyDescent="0.25">
      <c r="A247" s="147"/>
      <c r="B247" s="153"/>
      <c r="C247" s="153"/>
      <c r="D247" s="153"/>
      <c r="E247" s="583"/>
      <c r="F247" s="584"/>
      <c r="G247" s="150"/>
      <c r="H247" s="151" t="s">
        <v>473</v>
      </c>
      <c r="I247" s="152"/>
    </row>
    <row r="248" spans="1:9" x14ac:dyDescent="0.25">
      <c r="A248" s="147"/>
      <c r="B248" s="153"/>
      <c r="C248" s="153"/>
      <c r="D248" s="153"/>
      <c r="E248" s="583"/>
      <c r="F248" s="584"/>
      <c r="G248" s="150"/>
      <c r="H248" s="151" t="s">
        <v>293</v>
      </c>
      <c r="I248" s="152"/>
    </row>
    <row r="249" spans="1:9" x14ac:dyDescent="0.25">
      <c r="A249" s="147"/>
      <c r="B249" s="153"/>
      <c r="C249" s="153"/>
      <c r="D249" s="153"/>
      <c r="E249" s="583"/>
      <c r="F249" s="584"/>
      <c r="G249" s="150"/>
      <c r="H249" s="151" t="s">
        <v>307</v>
      </c>
      <c r="I249" s="152"/>
    </row>
    <row r="250" spans="1:9" x14ac:dyDescent="0.25">
      <c r="A250" s="155"/>
      <c r="B250" s="156"/>
      <c r="C250" s="156"/>
      <c r="D250" s="156"/>
      <c r="E250" s="585"/>
      <c r="F250" s="586"/>
      <c r="G250" s="158"/>
      <c r="H250" s="161" t="s">
        <v>474</v>
      </c>
      <c r="I250" s="160"/>
    </row>
    <row r="251" spans="1:9" ht="25.5" x14ac:dyDescent="0.25">
      <c r="A251" s="147">
        <v>33</v>
      </c>
      <c r="B251" s="164" t="s">
        <v>475</v>
      </c>
      <c r="C251" s="165" t="s">
        <v>288</v>
      </c>
      <c r="D251" s="168" t="s">
        <v>476</v>
      </c>
      <c r="E251" s="587">
        <v>300000000</v>
      </c>
      <c r="F251" s="588">
        <v>15000000</v>
      </c>
      <c r="G251" s="144">
        <f>+E251+F251</f>
        <v>315000000</v>
      </c>
      <c r="H251" s="151" t="s">
        <v>251</v>
      </c>
      <c r="I251" s="152"/>
    </row>
    <row r="252" spans="1:9" ht="25.5" x14ac:dyDescent="0.25">
      <c r="A252" s="147"/>
      <c r="B252" s="148" t="s">
        <v>477</v>
      </c>
      <c r="C252" s="148"/>
      <c r="D252" s="169"/>
      <c r="E252" s="583"/>
      <c r="F252" s="584"/>
      <c r="G252" s="150"/>
      <c r="H252" s="154" t="s">
        <v>265</v>
      </c>
      <c r="I252" s="152"/>
    </row>
    <row r="253" spans="1:9" x14ac:dyDescent="0.25">
      <c r="A253" s="147"/>
      <c r="B253" s="153"/>
      <c r="C253" s="153"/>
      <c r="D253" s="153"/>
      <c r="E253" s="583"/>
      <c r="F253" s="584"/>
      <c r="G253" s="150"/>
      <c r="H253" s="151" t="s">
        <v>478</v>
      </c>
      <c r="I253" s="152"/>
    </row>
    <row r="254" spans="1:9" x14ac:dyDescent="0.25">
      <c r="A254" s="147"/>
      <c r="B254" s="153"/>
      <c r="C254" s="153"/>
      <c r="D254" s="153"/>
      <c r="E254" s="583"/>
      <c r="F254" s="584"/>
      <c r="G254" s="150"/>
      <c r="H254" s="151" t="s">
        <v>333</v>
      </c>
      <c r="I254" s="152"/>
    </row>
    <row r="255" spans="1:9" x14ac:dyDescent="0.25">
      <c r="A255" s="147"/>
      <c r="B255" s="153"/>
      <c r="C255" s="153"/>
      <c r="D255" s="153"/>
      <c r="E255" s="583"/>
      <c r="F255" s="584"/>
      <c r="G255" s="150"/>
      <c r="H255" s="151" t="s">
        <v>479</v>
      </c>
      <c r="I255" s="152"/>
    </row>
    <row r="256" spans="1:9" ht="25.5" x14ac:dyDescent="0.25">
      <c r="A256" s="141">
        <v>34</v>
      </c>
      <c r="B256" s="142" t="s">
        <v>480</v>
      </c>
      <c r="C256" s="143" t="s">
        <v>365</v>
      </c>
      <c r="D256" s="141" t="s">
        <v>481</v>
      </c>
      <c r="E256" s="581">
        <v>130000000</v>
      </c>
      <c r="F256" s="582">
        <v>12500000</v>
      </c>
      <c r="G256" s="144">
        <f>+E256+F256</f>
        <v>142500000</v>
      </c>
      <c r="H256" s="145" t="s">
        <v>251</v>
      </c>
      <c r="I256" s="146"/>
    </row>
    <row r="257" spans="1:9" ht="25.5" x14ac:dyDescent="0.25">
      <c r="A257" s="147"/>
      <c r="B257" s="148" t="s">
        <v>482</v>
      </c>
      <c r="C257" s="148"/>
      <c r="D257" s="153"/>
      <c r="E257" s="583"/>
      <c r="F257" s="584"/>
      <c r="G257" s="150"/>
      <c r="H257" s="154" t="s">
        <v>265</v>
      </c>
      <c r="I257" s="152"/>
    </row>
    <row r="258" spans="1:9" x14ac:dyDescent="0.25">
      <c r="A258" s="147"/>
      <c r="B258" s="153"/>
      <c r="C258" s="153"/>
      <c r="D258" s="153"/>
      <c r="E258" s="583"/>
      <c r="F258" s="584"/>
      <c r="G258" s="150"/>
      <c r="H258" s="151" t="s">
        <v>483</v>
      </c>
      <c r="I258" s="152"/>
    </row>
    <row r="259" spans="1:9" x14ac:dyDescent="0.25">
      <c r="A259" s="147"/>
      <c r="B259" s="153"/>
      <c r="C259" s="153"/>
      <c r="D259" s="153"/>
      <c r="E259" s="583"/>
      <c r="F259" s="584"/>
      <c r="G259" s="150"/>
      <c r="H259" s="151" t="s">
        <v>484</v>
      </c>
      <c r="I259" s="152"/>
    </row>
    <row r="260" spans="1:9" x14ac:dyDescent="0.25">
      <c r="A260" s="147"/>
      <c r="B260" s="153"/>
      <c r="C260" s="153"/>
      <c r="D260" s="153"/>
      <c r="E260" s="583"/>
      <c r="F260" s="584"/>
      <c r="G260" s="150"/>
      <c r="H260" s="151" t="s">
        <v>485</v>
      </c>
      <c r="I260" s="152"/>
    </row>
    <row r="261" spans="1:9" x14ac:dyDescent="0.25">
      <c r="A261" s="147"/>
      <c r="B261" s="153"/>
      <c r="C261" s="153"/>
      <c r="D261" s="153"/>
      <c r="E261" s="583"/>
      <c r="F261" s="584"/>
      <c r="G261" s="150"/>
      <c r="H261" s="151" t="s">
        <v>293</v>
      </c>
      <c r="I261" s="152"/>
    </row>
    <row r="262" spans="1:9" x14ac:dyDescent="0.25">
      <c r="A262" s="147"/>
      <c r="B262" s="153"/>
      <c r="C262" s="153"/>
      <c r="D262" s="153"/>
      <c r="E262" s="583"/>
      <c r="F262" s="584"/>
      <c r="G262" s="150"/>
      <c r="H262" s="151" t="s">
        <v>307</v>
      </c>
      <c r="I262" s="152"/>
    </row>
    <row r="263" spans="1:9" x14ac:dyDescent="0.25">
      <c r="A263" s="155"/>
      <c r="B263" s="156"/>
      <c r="C263" s="156"/>
      <c r="D263" s="156"/>
      <c r="E263" s="585"/>
      <c r="F263" s="586"/>
      <c r="G263" s="158"/>
      <c r="H263" s="159" t="s">
        <v>486</v>
      </c>
      <c r="I263" s="160"/>
    </row>
    <row r="264" spans="1:9" ht="25.5" x14ac:dyDescent="0.25">
      <c r="A264" s="147">
        <v>35</v>
      </c>
      <c r="B264" s="164" t="s">
        <v>487</v>
      </c>
      <c r="C264" s="165" t="s">
        <v>365</v>
      </c>
      <c r="D264" s="170" t="s">
        <v>488</v>
      </c>
      <c r="E264" s="587">
        <v>93495000</v>
      </c>
      <c r="F264" s="588">
        <v>9999750</v>
      </c>
      <c r="G264" s="166">
        <f>+E264+F264</f>
        <v>103494750</v>
      </c>
      <c r="H264" s="151" t="s">
        <v>251</v>
      </c>
      <c r="I264" s="152"/>
    </row>
    <row r="265" spans="1:9" ht="38.25" x14ac:dyDescent="0.25">
      <c r="A265" s="155"/>
      <c r="B265" s="205" t="s">
        <v>489</v>
      </c>
      <c r="C265" s="205"/>
      <c r="D265" s="156"/>
      <c r="E265" s="585"/>
      <c r="F265" s="586"/>
      <c r="G265" s="158"/>
      <c r="H265" s="159" t="s">
        <v>265</v>
      </c>
      <c r="I265" s="160"/>
    </row>
    <row r="266" spans="1:9" x14ac:dyDescent="0.25">
      <c r="A266" s="147"/>
      <c r="B266" s="153"/>
      <c r="C266" s="153"/>
      <c r="D266" s="153"/>
      <c r="E266" s="583"/>
      <c r="F266" s="584"/>
      <c r="G266" s="150"/>
      <c r="H266" s="151" t="s">
        <v>490</v>
      </c>
      <c r="I266" s="152"/>
    </row>
    <row r="267" spans="1:9" x14ac:dyDescent="0.25">
      <c r="A267" s="147"/>
      <c r="B267" s="153"/>
      <c r="C267" s="153"/>
      <c r="D267" s="153"/>
      <c r="E267" s="583"/>
      <c r="F267" s="584"/>
      <c r="G267" s="150"/>
      <c r="H267" s="151" t="s">
        <v>491</v>
      </c>
      <c r="I267" s="152"/>
    </row>
    <row r="268" spans="1:9" x14ac:dyDescent="0.25">
      <c r="A268" s="147"/>
      <c r="B268" s="153"/>
      <c r="C268" s="153"/>
      <c r="D268" s="153"/>
      <c r="E268" s="583"/>
      <c r="F268" s="584"/>
      <c r="G268" s="150"/>
      <c r="H268" s="151" t="s">
        <v>492</v>
      </c>
      <c r="I268" s="152"/>
    </row>
    <row r="269" spans="1:9" x14ac:dyDescent="0.25">
      <c r="A269" s="147"/>
      <c r="B269" s="153"/>
      <c r="C269" s="153"/>
      <c r="D269" s="153"/>
      <c r="E269" s="583"/>
      <c r="F269" s="584"/>
      <c r="G269" s="150"/>
      <c r="H269" s="151" t="s">
        <v>293</v>
      </c>
      <c r="I269" s="152"/>
    </row>
    <row r="270" spans="1:9" x14ac:dyDescent="0.25">
      <c r="A270" s="147"/>
      <c r="B270" s="153"/>
      <c r="C270" s="153"/>
      <c r="D270" s="153"/>
      <c r="E270" s="583"/>
      <c r="F270" s="584"/>
      <c r="G270" s="150"/>
      <c r="H270" s="151" t="s">
        <v>307</v>
      </c>
      <c r="I270" s="152"/>
    </row>
    <row r="271" spans="1:9" x14ac:dyDescent="0.25">
      <c r="A271" s="147"/>
      <c r="B271" s="162"/>
      <c r="C271" s="153"/>
      <c r="D271" s="153"/>
      <c r="E271" s="583"/>
      <c r="F271" s="584"/>
      <c r="G271" s="150"/>
      <c r="H271" s="154"/>
      <c r="I271" s="152"/>
    </row>
    <row r="272" spans="1:9" x14ac:dyDescent="0.25">
      <c r="A272" s="155"/>
      <c r="B272" s="156"/>
      <c r="C272" s="156"/>
      <c r="D272" s="156"/>
      <c r="E272" s="585"/>
      <c r="F272" s="586"/>
      <c r="G272" s="158"/>
      <c r="H272" s="159"/>
      <c r="I272" s="160"/>
    </row>
    <row r="273" spans="1:9" ht="25.5" x14ac:dyDescent="0.25">
      <c r="A273" s="147">
        <v>36</v>
      </c>
      <c r="B273" s="164" t="s">
        <v>493</v>
      </c>
      <c r="C273" s="165" t="s">
        <v>410</v>
      </c>
      <c r="D273" s="147" t="s">
        <v>494</v>
      </c>
      <c r="E273" s="587">
        <v>100000000</v>
      </c>
      <c r="F273" s="588">
        <v>5000000</v>
      </c>
      <c r="G273" s="144">
        <f>+E273+F273</f>
        <v>105000000</v>
      </c>
      <c r="H273" s="151" t="s">
        <v>251</v>
      </c>
      <c r="I273" s="152"/>
    </row>
    <row r="274" spans="1:9" ht="25.5" x14ac:dyDescent="0.25">
      <c r="A274" s="147"/>
      <c r="B274" s="148" t="s">
        <v>495</v>
      </c>
      <c r="C274" s="148"/>
      <c r="D274" s="153"/>
      <c r="E274" s="583"/>
      <c r="F274" s="584"/>
      <c r="G274" s="150"/>
      <c r="H274" s="154" t="s">
        <v>265</v>
      </c>
      <c r="I274" s="152"/>
    </row>
    <row r="275" spans="1:9" x14ac:dyDescent="0.25">
      <c r="A275" s="147"/>
      <c r="B275" s="153"/>
      <c r="C275" s="153"/>
      <c r="D275" s="153"/>
      <c r="E275" s="583"/>
      <c r="F275" s="584"/>
      <c r="G275" s="150"/>
      <c r="H275" s="151" t="s">
        <v>496</v>
      </c>
      <c r="I275" s="152"/>
    </row>
    <row r="276" spans="1:9" x14ac:dyDescent="0.25">
      <c r="A276" s="147"/>
      <c r="B276" s="153"/>
      <c r="C276" s="153"/>
      <c r="D276" s="153"/>
      <c r="E276" s="583"/>
      <c r="F276" s="584"/>
      <c r="G276" s="150"/>
      <c r="H276" s="151" t="s">
        <v>497</v>
      </c>
      <c r="I276" s="152"/>
    </row>
    <row r="277" spans="1:9" x14ac:dyDescent="0.25">
      <c r="A277" s="147"/>
      <c r="B277" s="153"/>
      <c r="C277" s="153"/>
      <c r="D277" s="153"/>
      <c r="E277" s="583"/>
      <c r="F277" s="584"/>
      <c r="G277" s="150"/>
      <c r="H277" s="151" t="s">
        <v>498</v>
      </c>
      <c r="I277" s="152"/>
    </row>
    <row r="278" spans="1:9" x14ac:dyDescent="0.25">
      <c r="A278" s="147"/>
      <c r="B278" s="153"/>
      <c r="C278" s="153"/>
      <c r="D278" s="153"/>
      <c r="E278" s="583"/>
      <c r="F278" s="584"/>
      <c r="G278" s="150"/>
      <c r="H278" s="151" t="s">
        <v>499</v>
      </c>
      <c r="I278" s="152"/>
    </row>
    <row r="279" spans="1:9" x14ac:dyDescent="0.25">
      <c r="A279" s="147"/>
      <c r="B279" s="153"/>
      <c r="C279" s="153"/>
      <c r="D279" s="153"/>
      <c r="E279" s="583"/>
      <c r="F279" s="584"/>
      <c r="G279" s="150"/>
      <c r="H279" s="151" t="s">
        <v>332</v>
      </c>
      <c r="I279" s="152"/>
    </row>
    <row r="280" spans="1:9" x14ac:dyDescent="0.25">
      <c r="A280" s="147"/>
      <c r="B280" s="153"/>
      <c r="C280" s="153"/>
      <c r="D280" s="153"/>
      <c r="E280" s="583"/>
      <c r="F280" s="584"/>
      <c r="G280" s="150"/>
      <c r="H280" s="151" t="s">
        <v>333</v>
      </c>
      <c r="I280" s="152"/>
    </row>
    <row r="281" spans="1:9" x14ac:dyDescent="0.25">
      <c r="A281" s="155"/>
      <c r="B281" s="156"/>
      <c r="C281" s="156"/>
      <c r="D281" s="156"/>
      <c r="E281" s="585"/>
      <c r="F281" s="586"/>
      <c r="G281" s="158"/>
      <c r="H281" s="161" t="s">
        <v>500</v>
      </c>
      <c r="I281" s="160"/>
    </row>
    <row r="282" spans="1:9" ht="25.5" x14ac:dyDescent="0.25">
      <c r="A282" s="147">
        <v>37</v>
      </c>
      <c r="B282" s="164" t="s">
        <v>501</v>
      </c>
      <c r="C282" s="165" t="s">
        <v>365</v>
      </c>
      <c r="D282" s="147" t="s">
        <v>502</v>
      </c>
      <c r="E282" s="587">
        <v>5000000</v>
      </c>
      <c r="F282" s="588">
        <v>5000000</v>
      </c>
      <c r="G282" s="144">
        <f>+E282+F282</f>
        <v>10000000</v>
      </c>
      <c r="H282" s="151" t="s">
        <v>251</v>
      </c>
      <c r="I282" s="152"/>
    </row>
    <row r="283" spans="1:9" ht="38.25" x14ac:dyDescent="0.25">
      <c r="A283" s="147"/>
      <c r="B283" s="148" t="s">
        <v>503</v>
      </c>
      <c r="C283" s="148"/>
      <c r="D283" s="153"/>
      <c r="E283" s="583"/>
      <c r="F283" s="584"/>
      <c r="G283" s="150"/>
      <c r="H283" s="154" t="s">
        <v>265</v>
      </c>
      <c r="I283" s="152"/>
    </row>
    <row r="284" spans="1:9" x14ac:dyDescent="0.25">
      <c r="A284" s="147"/>
      <c r="B284" s="153"/>
      <c r="C284" s="153"/>
      <c r="D284" s="153"/>
      <c r="E284" s="583"/>
      <c r="F284" s="584"/>
      <c r="G284" s="150"/>
      <c r="H284" s="151" t="s">
        <v>504</v>
      </c>
      <c r="I284" s="152"/>
    </row>
    <row r="285" spans="1:9" x14ac:dyDescent="0.25">
      <c r="A285" s="147"/>
      <c r="B285" s="153"/>
      <c r="C285" s="153"/>
      <c r="D285" s="153"/>
      <c r="E285" s="583"/>
      <c r="F285" s="584"/>
      <c r="G285" s="150"/>
      <c r="H285" s="151" t="s">
        <v>505</v>
      </c>
      <c r="I285" s="152"/>
    </row>
    <row r="286" spans="1:9" x14ac:dyDescent="0.25">
      <c r="A286" s="147"/>
      <c r="B286" s="153"/>
      <c r="C286" s="153"/>
      <c r="D286" s="153"/>
      <c r="E286" s="583"/>
      <c r="F286" s="584"/>
      <c r="G286" s="150"/>
      <c r="H286" s="151" t="s">
        <v>506</v>
      </c>
      <c r="I286" s="152"/>
    </row>
    <row r="287" spans="1:9" x14ac:dyDescent="0.25">
      <c r="A287" s="147"/>
      <c r="B287" s="153"/>
      <c r="C287" s="153"/>
      <c r="D287" s="153"/>
      <c r="E287" s="583"/>
      <c r="F287" s="584"/>
      <c r="G287" s="150"/>
      <c r="H287" s="151" t="s">
        <v>507</v>
      </c>
      <c r="I287" s="152"/>
    </row>
    <row r="288" spans="1:9" x14ac:dyDescent="0.25">
      <c r="A288" s="147"/>
      <c r="B288" s="153"/>
      <c r="C288" s="153"/>
      <c r="D288" s="153"/>
      <c r="E288" s="583"/>
      <c r="F288" s="584"/>
      <c r="G288" s="150"/>
      <c r="H288" s="151" t="s">
        <v>293</v>
      </c>
      <c r="I288" s="152"/>
    </row>
    <row r="289" spans="1:9" x14ac:dyDescent="0.25">
      <c r="A289" s="147"/>
      <c r="B289" s="153"/>
      <c r="C289" s="153"/>
      <c r="D289" s="153"/>
      <c r="E289" s="583"/>
      <c r="F289" s="584"/>
      <c r="G289" s="150"/>
      <c r="H289" s="151" t="s">
        <v>307</v>
      </c>
      <c r="I289" s="152"/>
    </row>
    <row r="290" spans="1:9" x14ac:dyDescent="0.25">
      <c r="A290" s="147"/>
      <c r="B290" s="153"/>
      <c r="C290" s="153"/>
      <c r="D290" s="153"/>
      <c r="E290" s="583"/>
      <c r="F290" s="584"/>
      <c r="G290" s="150"/>
      <c r="H290" s="151" t="s">
        <v>508</v>
      </c>
      <c r="I290" s="152"/>
    </row>
    <row r="291" spans="1:9" ht="25.5" x14ac:dyDescent="0.25">
      <c r="A291" s="141">
        <v>38</v>
      </c>
      <c r="B291" s="142" t="s">
        <v>509</v>
      </c>
      <c r="C291" s="143" t="s">
        <v>365</v>
      </c>
      <c r="D291" s="141" t="s">
        <v>510</v>
      </c>
      <c r="E291" s="581">
        <v>30000000</v>
      </c>
      <c r="F291" s="582">
        <v>4500000</v>
      </c>
      <c r="G291" s="144">
        <f>+E291+F291</f>
        <v>34500000</v>
      </c>
      <c r="H291" s="145" t="s">
        <v>251</v>
      </c>
      <c r="I291" s="146"/>
    </row>
    <row r="292" spans="1:9" ht="25.5" x14ac:dyDescent="0.25">
      <c r="A292" s="147"/>
      <c r="B292" s="148" t="s">
        <v>511</v>
      </c>
      <c r="C292" s="148"/>
      <c r="D292" s="153"/>
      <c r="E292" s="583"/>
      <c r="F292" s="584"/>
      <c r="G292" s="150"/>
      <c r="H292" s="151" t="s">
        <v>303</v>
      </c>
      <c r="I292" s="152"/>
    </row>
    <row r="293" spans="1:9" x14ac:dyDescent="0.25">
      <c r="A293" s="147"/>
      <c r="B293" s="153"/>
      <c r="C293" s="153"/>
      <c r="D293" s="153"/>
      <c r="E293" s="583"/>
      <c r="F293" s="584"/>
      <c r="G293" s="150"/>
      <c r="H293" s="151" t="s">
        <v>512</v>
      </c>
      <c r="I293" s="152"/>
    </row>
    <row r="294" spans="1:9" x14ac:dyDescent="0.25">
      <c r="A294" s="147"/>
      <c r="B294" s="153"/>
      <c r="C294" s="153"/>
      <c r="D294" s="153"/>
      <c r="E294" s="583"/>
      <c r="F294" s="584"/>
      <c r="G294" s="150"/>
      <c r="H294" s="151" t="s">
        <v>513</v>
      </c>
      <c r="I294" s="152"/>
    </row>
    <row r="295" spans="1:9" x14ac:dyDescent="0.25">
      <c r="A295" s="147"/>
      <c r="B295" s="153"/>
      <c r="C295" s="153"/>
      <c r="D295" s="153"/>
      <c r="E295" s="583"/>
      <c r="F295" s="584"/>
      <c r="G295" s="150"/>
      <c r="H295" s="151" t="s">
        <v>514</v>
      </c>
      <c r="I295" s="152"/>
    </row>
    <row r="296" spans="1:9" x14ac:dyDescent="0.25">
      <c r="A296" s="147"/>
      <c r="B296" s="153"/>
      <c r="C296" s="153"/>
      <c r="D296" s="153"/>
      <c r="E296" s="583"/>
      <c r="F296" s="584"/>
      <c r="G296" s="150"/>
      <c r="H296" s="151" t="s">
        <v>293</v>
      </c>
      <c r="I296" s="152"/>
    </row>
    <row r="297" spans="1:9" x14ac:dyDescent="0.25">
      <c r="A297" s="147"/>
      <c r="B297" s="153"/>
      <c r="C297" s="153"/>
      <c r="D297" s="153"/>
      <c r="E297" s="583"/>
      <c r="F297" s="584"/>
      <c r="G297" s="150"/>
      <c r="H297" s="151" t="s">
        <v>515</v>
      </c>
      <c r="I297" s="152"/>
    </row>
    <row r="298" spans="1:9" x14ac:dyDescent="0.25">
      <c r="A298" s="147"/>
      <c r="B298" s="153"/>
      <c r="C298" s="153"/>
      <c r="D298" s="153"/>
      <c r="E298" s="583"/>
      <c r="F298" s="584"/>
      <c r="G298" s="150"/>
      <c r="H298" s="151" t="s">
        <v>516</v>
      </c>
      <c r="I298" s="152"/>
    </row>
    <row r="299" spans="1:9" ht="25.5" x14ac:dyDescent="0.25">
      <c r="A299" s="141">
        <v>39</v>
      </c>
      <c r="B299" s="142" t="s">
        <v>517</v>
      </c>
      <c r="C299" s="143" t="s">
        <v>288</v>
      </c>
      <c r="D299" s="141" t="s">
        <v>518</v>
      </c>
      <c r="E299" s="581">
        <v>187200000</v>
      </c>
      <c r="F299" s="582">
        <v>9360000</v>
      </c>
      <c r="G299" s="144">
        <f>+E299+F299</f>
        <v>196560000</v>
      </c>
      <c r="H299" s="145" t="s">
        <v>251</v>
      </c>
      <c r="I299" s="146"/>
    </row>
    <row r="300" spans="1:9" ht="25.5" x14ac:dyDescent="0.25">
      <c r="A300" s="147"/>
      <c r="B300" s="148" t="s">
        <v>519</v>
      </c>
      <c r="C300" s="148"/>
      <c r="D300" s="153"/>
      <c r="E300" s="583"/>
      <c r="F300" s="584"/>
      <c r="G300" s="150"/>
      <c r="H300" s="154" t="s">
        <v>265</v>
      </c>
      <c r="I300" s="152"/>
    </row>
    <row r="301" spans="1:9" x14ac:dyDescent="0.25">
      <c r="A301" s="147"/>
      <c r="B301" s="153"/>
      <c r="C301" s="153"/>
      <c r="D301" s="153"/>
      <c r="E301" s="583"/>
      <c r="F301" s="584"/>
      <c r="G301" s="150"/>
      <c r="H301" s="151" t="s">
        <v>382</v>
      </c>
      <c r="I301" s="152"/>
    </row>
    <row r="302" spans="1:9" x14ac:dyDescent="0.25">
      <c r="A302" s="147"/>
      <c r="B302" s="153"/>
      <c r="C302" s="153"/>
      <c r="D302" s="153"/>
      <c r="E302" s="583"/>
      <c r="F302" s="584"/>
      <c r="G302" s="150"/>
      <c r="H302" s="151" t="s">
        <v>520</v>
      </c>
      <c r="I302" s="152"/>
    </row>
    <row r="303" spans="1:9" x14ac:dyDescent="0.25">
      <c r="A303" s="147"/>
      <c r="B303" s="153"/>
      <c r="C303" s="153"/>
      <c r="D303" s="153"/>
      <c r="E303" s="583"/>
      <c r="F303" s="584"/>
      <c r="G303" s="150"/>
      <c r="H303" s="151" t="s">
        <v>521</v>
      </c>
      <c r="I303" s="152"/>
    </row>
    <row r="304" spans="1:9" x14ac:dyDescent="0.25">
      <c r="A304" s="147"/>
      <c r="B304" s="153"/>
      <c r="C304" s="153"/>
      <c r="D304" s="153"/>
      <c r="E304" s="583"/>
      <c r="F304" s="584"/>
      <c r="G304" s="150"/>
      <c r="H304" s="151" t="s">
        <v>522</v>
      </c>
      <c r="I304" s="152"/>
    </row>
    <row r="305" spans="1:9" x14ac:dyDescent="0.25">
      <c r="A305" s="147"/>
      <c r="B305" s="153"/>
      <c r="C305" s="153"/>
      <c r="D305" s="153"/>
      <c r="E305" s="583"/>
      <c r="F305" s="584"/>
      <c r="G305" s="150"/>
      <c r="H305" s="151" t="s">
        <v>523</v>
      </c>
      <c r="I305" s="152"/>
    </row>
    <row r="306" spans="1:9" x14ac:dyDescent="0.25">
      <c r="A306" s="147"/>
      <c r="B306" s="153"/>
      <c r="C306" s="153"/>
      <c r="D306" s="153"/>
      <c r="E306" s="583"/>
      <c r="F306" s="584"/>
      <c r="G306" s="150"/>
      <c r="H306" s="151" t="s">
        <v>332</v>
      </c>
      <c r="I306" s="152"/>
    </row>
    <row r="307" spans="1:9" x14ac:dyDescent="0.25">
      <c r="A307" s="147"/>
      <c r="B307" s="153"/>
      <c r="C307" s="153"/>
      <c r="D307" s="153"/>
      <c r="E307" s="583"/>
      <c r="F307" s="584"/>
      <c r="G307" s="150"/>
      <c r="H307" s="151" t="s">
        <v>333</v>
      </c>
      <c r="I307" s="152"/>
    </row>
    <row r="308" spans="1:9" x14ac:dyDescent="0.25">
      <c r="A308" s="155"/>
      <c r="B308" s="156"/>
      <c r="C308" s="156"/>
      <c r="D308" s="156"/>
      <c r="E308" s="585"/>
      <c r="F308" s="586"/>
      <c r="G308" s="158"/>
      <c r="H308" s="161" t="s">
        <v>524</v>
      </c>
      <c r="I308" s="160"/>
    </row>
    <row r="309" spans="1:9" ht="25.5" x14ac:dyDescent="0.25">
      <c r="A309" s="141">
        <v>40</v>
      </c>
      <c r="B309" s="142" t="s">
        <v>525</v>
      </c>
      <c r="C309" s="143" t="s">
        <v>288</v>
      </c>
      <c r="D309" s="141" t="s">
        <v>526</v>
      </c>
      <c r="E309" s="581">
        <v>327600000</v>
      </c>
      <c r="F309" s="582">
        <v>16380000</v>
      </c>
      <c r="G309" s="144">
        <f>+E309+F309</f>
        <v>343980000</v>
      </c>
      <c r="H309" s="145" t="s">
        <v>251</v>
      </c>
      <c r="I309" s="146"/>
    </row>
    <row r="310" spans="1:9" ht="38.25" x14ac:dyDescent="0.25">
      <c r="A310" s="147"/>
      <c r="B310" s="148" t="s">
        <v>527</v>
      </c>
      <c r="C310" s="148"/>
      <c r="D310" s="153"/>
      <c r="E310" s="583"/>
      <c r="F310" s="584"/>
      <c r="G310" s="150"/>
      <c r="H310" s="154" t="s">
        <v>265</v>
      </c>
      <c r="I310" s="152"/>
    </row>
    <row r="311" spans="1:9" x14ac:dyDescent="0.25">
      <c r="A311" s="147"/>
      <c r="B311" s="148"/>
      <c r="C311" s="148"/>
      <c r="D311" s="153"/>
      <c r="E311" s="583"/>
      <c r="F311" s="584"/>
      <c r="G311" s="150"/>
      <c r="H311" s="151" t="s">
        <v>528</v>
      </c>
      <c r="I311" s="152"/>
    </row>
    <row r="312" spans="1:9" x14ac:dyDescent="0.25">
      <c r="A312" s="147"/>
      <c r="B312" s="148"/>
      <c r="C312" s="148"/>
      <c r="D312" s="153"/>
      <c r="E312" s="583"/>
      <c r="F312" s="584"/>
      <c r="G312" s="150"/>
      <c r="H312" s="154" t="s">
        <v>529</v>
      </c>
      <c r="I312" s="152"/>
    </row>
    <row r="313" spans="1:9" x14ac:dyDescent="0.25">
      <c r="A313" s="147"/>
      <c r="B313" s="153"/>
      <c r="C313" s="153"/>
      <c r="D313" s="153"/>
      <c r="E313" s="583"/>
      <c r="F313" s="584"/>
      <c r="G313" s="150"/>
      <c r="H313" s="163" t="s">
        <v>530</v>
      </c>
      <c r="I313" s="152"/>
    </row>
    <row r="314" spans="1:9" x14ac:dyDescent="0.25">
      <c r="A314" s="147"/>
      <c r="B314" s="153"/>
      <c r="C314" s="153"/>
      <c r="D314" s="153"/>
      <c r="E314" s="583"/>
      <c r="F314" s="584"/>
      <c r="G314" s="150"/>
      <c r="H314" s="151" t="s">
        <v>531</v>
      </c>
      <c r="I314" s="152"/>
    </row>
    <row r="315" spans="1:9" x14ac:dyDescent="0.25">
      <c r="A315" s="147"/>
      <c r="B315" s="153"/>
      <c r="C315" s="153"/>
      <c r="D315" s="153"/>
      <c r="E315" s="583"/>
      <c r="F315" s="584"/>
      <c r="G315" s="150"/>
      <c r="H315" s="151" t="s">
        <v>332</v>
      </c>
      <c r="I315" s="152"/>
    </row>
    <row r="316" spans="1:9" x14ac:dyDescent="0.25">
      <c r="A316" s="147"/>
      <c r="B316" s="153"/>
      <c r="C316" s="153"/>
      <c r="D316" s="153"/>
      <c r="E316" s="583"/>
      <c r="F316" s="584"/>
      <c r="G316" s="150"/>
      <c r="H316" s="151" t="s">
        <v>333</v>
      </c>
      <c r="I316" s="152"/>
    </row>
    <row r="317" spans="1:9" x14ac:dyDescent="0.25">
      <c r="A317" s="155"/>
      <c r="B317" s="156"/>
      <c r="C317" s="156"/>
      <c r="D317" s="156"/>
      <c r="E317" s="585"/>
      <c r="F317" s="586"/>
      <c r="G317" s="158"/>
      <c r="H317" s="161" t="s">
        <v>532</v>
      </c>
      <c r="I317" s="160"/>
    </row>
    <row r="318" spans="1:9" ht="25.5" x14ac:dyDescent="0.25">
      <c r="A318" s="147">
        <v>41</v>
      </c>
      <c r="B318" s="164" t="s">
        <v>533</v>
      </c>
      <c r="C318" s="165" t="s">
        <v>288</v>
      </c>
      <c r="D318" s="147" t="s">
        <v>534</v>
      </c>
      <c r="E318" s="587">
        <v>214500000</v>
      </c>
      <c r="F318" s="588">
        <v>10725000</v>
      </c>
      <c r="G318" s="166">
        <f>+E318+F318</f>
        <v>225225000</v>
      </c>
      <c r="H318" s="151" t="s">
        <v>251</v>
      </c>
      <c r="I318" s="152"/>
    </row>
    <row r="319" spans="1:9" ht="38.25" x14ac:dyDescent="0.25">
      <c r="A319" s="147"/>
      <c r="B319" s="148" t="s">
        <v>535</v>
      </c>
      <c r="C319" s="148"/>
      <c r="D319" s="153"/>
      <c r="E319" s="589"/>
      <c r="F319" s="584"/>
      <c r="G319" s="150"/>
      <c r="H319" s="151" t="s">
        <v>815</v>
      </c>
      <c r="I319" s="152"/>
    </row>
    <row r="320" spans="1:9" x14ac:dyDescent="0.25">
      <c r="A320" s="147"/>
      <c r="B320" s="153"/>
      <c r="C320" s="153"/>
      <c r="D320" s="153"/>
      <c r="E320" s="589"/>
      <c r="F320" s="584"/>
      <c r="G320" s="150"/>
      <c r="H320" s="151" t="s">
        <v>536</v>
      </c>
      <c r="I320" s="152"/>
    </row>
    <row r="321" spans="1:9" x14ac:dyDescent="0.25">
      <c r="A321" s="147"/>
      <c r="B321" s="153"/>
      <c r="C321" s="153"/>
      <c r="D321" s="153"/>
      <c r="E321" s="589"/>
      <c r="F321" s="584"/>
      <c r="G321" s="150"/>
      <c r="H321" s="151" t="s">
        <v>537</v>
      </c>
      <c r="I321" s="152"/>
    </row>
    <row r="322" spans="1:9" x14ac:dyDescent="0.25">
      <c r="A322" s="147"/>
      <c r="B322" s="153"/>
      <c r="C322" s="153"/>
      <c r="D322" s="153"/>
      <c r="E322" s="589"/>
      <c r="F322" s="584"/>
      <c r="G322" s="150"/>
      <c r="H322" s="151" t="s">
        <v>538</v>
      </c>
      <c r="I322" s="152"/>
    </row>
    <row r="323" spans="1:9" x14ac:dyDescent="0.25">
      <c r="A323" s="147"/>
      <c r="B323" s="153"/>
      <c r="C323" s="153"/>
      <c r="D323" s="153"/>
      <c r="E323" s="589"/>
      <c r="F323" s="584"/>
      <c r="G323" s="150"/>
      <c r="H323" s="151" t="s">
        <v>539</v>
      </c>
      <c r="I323" s="152"/>
    </row>
    <row r="324" spans="1:9" x14ac:dyDescent="0.25">
      <c r="A324" s="147"/>
      <c r="B324" s="153"/>
      <c r="C324" s="153"/>
      <c r="D324" s="153"/>
      <c r="E324" s="589"/>
      <c r="F324" s="584"/>
      <c r="G324" s="150"/>
      <c r="H324" s="151" t="s">
        <v>332</v>
      </c>
      <c r="I324" s="152"/>
    </row>
    <row r="325" spans="1:9" x14ac:dyDescent="0.25">
      <c r="A325" s="147"/>
      <c r="B325" s="153"/>
      <c r="C325" s="153"/>
      <c r="D325" s="153"/>
      <c r="E325" s="589"/>
      <c r="F325" s="584"/>
      <c r="G325" s="150"/>
      <c r="H325" s="151" t="s">
        <v>333</v>
      </c>
      <c r="I325" s="152"/>
    </row>
    <row r="326" spans="1:9" x14ac:dyDescent="0.25">
      <c r="A326" s="155"/>
      <c r="B326" s="156"/>
      <c r="C326" s="156"/>
      <c r="D326" s="156"/>
      <c r="E326" s="590"/>
      <c r="F326" s="586"/>
      <c r="G326" s="158"/>
      <c r="H326" s="161" t="s">
        <v>540</v>
      </c>
      <c r="I326" s="160"/>
    </row>
    <row r="327" spans="1:9" ht="25.5" x14ac:dyDescent="0.25">
      <c r="A327" s="147">
        <v>42</v>
      </c>
      <c r="B327" s="164" t="s">
        <v>541</v>
      </c>
      <c r="C327" s="165" t="s">
        <v>288</v>
      </c>
      <c r="D327" s="147" t="s">
        <v>542</v>
      </c>
      <c r="E327" s="587">
        <v>444600000</v>
      </c>
      <c r="F327" s="588">
        <v>22230000</v>
      </c>
      <c r="G327" s="166">
        <f>+E327+F327</f>
        <v>466830000</v>
      </c>
      <c r="H327" s="151" t="s">
        <v>251</v>
      </c>
      <c r="I327" s="152"/>
    </row>
    <row r="328" spans="1:9" ht="51" x14ac:dyDescent="0.25">
      <c r="A328" s="147"/>
      <c r="B328" s="148" t="s">
        <v>543</v>
      </c>
      <c r="C328" s="148"/>
      <c r="D328" s="153"/>
      <c r="E328" s="589"/>
      <c r="F328" s="584"/>
      <c r="G328" s="150"/>
      <c r="H328" s="154" t="s">
        <v>265</v>
      </c>
      <c r="I328" s="152"/>
    </row>
    <row r="329" spans="1:9" x14ac:dyDescent="0.25">
      <c r="A329" s="147"/>
      <c r="B329" s="148"/>
      <c r="C329" s="148"/>
      <c r="D329" s="153"/>
      <c r="E329" s="589"/>
      <c r="F329" s="584"/>
      <c r="G329" s="150"/>
      <c r="H329" s="151" t="s">
        <v>544</v>
      </c>
      <c r="I329" s="152"/>
    </row>
    <row r="330" spans="1:9" x14ac:dyDescent="0.25">
      <c r="A330" s="147"/>
      <c r="B330" s="153"/>
      <c r="C330" s="153"/>
      <c r="D330" s="153"/>
      <c r="E330" s="589"/>
      <c r="F330" s="584"/>
      <c r="G330" s="150"/>
      <c r="H330" s="151" t="s">
        <v>545</v>
      </c>
      <c r="I330" s="152"/>
    </row>
    <row r="331" spans="1:9" x14ac:dyDescent="0.25">
      <c r="A331" s="147"/>
      <c r="B331" s="153"/>
      <c r="C331" s="153"/>
      <c r="D331" s="153"/>
      <c r="E331" s="589"/>
      <c r="F331" s="584"/>
      <c r="G331" s="150"/>
      <c r="H331" s="151" t="s">
        <v>546</v>
      </c>
      <c r="I331" s="152"/>
    </row>
    <row r="332" spans="1:9" x14ac:dyDescent="0.25">
      <c r="A332" s="147"/>
      <c r="B332" s="153"/>
      <c r="C332" s="153"/>
      <c r="D332" s="153"/>
      <c r="E332" s="589"/>
      <c r="F332" s="584"/>
      <c r="G332" s="150"/>
      <c r="H332" s="151" t="s">
        <v>547</v>
      </c>
      <c r="I332" s="152"/>
    </row>
    <row r="333" spans="1:9" x14ac:dyDescent="0.25">
      <c r="A333" s="147"/>
      <c r="B333" s="153"/>
      <c r="C333" s="153"/>
      <c r="D333" s="153"/>
      <c r="E333" s="589"/>
      <c r="F333" s="584"/>
      <c r="G333" s="150"/>
      <c r="H333" s="151" t="s">
        <v>332</v>
      </c>
      <c r="I333" s="152"/>
    </row>
    <row r="334" spans="1:9" x14ac:dyDescent="0.25">
      <c r="A334" s="147"/>
      <c r="B334" s="153"/>
      <c r="C334" s="153"/>
      <c r="D334" s="153"/>
      <c r="E334" s="589"/>
      <c r="F334" s="584"/>
      <c r="G334" s="150"/>
      <c r="H334" s="151" t="s">
        <v>548</v>
      </c>
      <c r="I334" s="152"/>
    </row>
    <row r="335" spans="1:9" x14ac:dyDescent="0.25">
      <c r="A335" s="155"/>
      <c r="B335" s="156"/>
      <c r="C335" s="156"/>
      <c r="D335" s="156"/>
      <c r="E335" s="590"/>
      <c r="F335" s="586"/>
      <c r="G335" s="158"/>
      <c r="H335" s="161" t="s">
        <v>549</v>
      </c>
      <c r="I335" s="160"/>
    </row>
    <row r="336" spans="1:9" ht="25.5" x14ac:dyDescent="0.25">
      <c r="A336" s="147">
        <v>43</v>
      </c>
      <c r="B336" s="164" t="s">
        <v>550</v>
      </c>
      <c r="C336" s="165" t="s">
        <v>288</v>
      </c>
      <c r="D336" s="168" t="s">
        <v>551</v>
      </c>
      <c r="E336" s="587">
        <v>399200000</v>
      </c>
      <c r="F336" s="588">
        <v>24960000</v>
      </c>
      <c r="G336" s="144">
        <f>+E336+F336</f>
        <v>424160000</v>
      </c>
      <c r="H336" s="151" t="s">
        <v>251</v>
      </c>
      <c r="I336" s="152"/>
    </row>
    <row r="337" spans="1:11" ht="51" x14ac:dyDescent="0.25">
      <c r="A337" s="147"/>
      <c r="B337" s="148" t="s">
        <v>552</v>
      </c>
      <c r="C337" s="148"/>
      <c r="D337" s="169"/>
      <c r="E337" s="589"/>
      <c r="F337" s="584"/>
      <c r="G337" s="150"/>
      <c r="H337" s="154" t="s">
        <v>265</v>
      </c>
      <c r="I337" s="152"/>
    </row>
    <row r="338" spans="1:11" x14ac:dyDescent="0.25">
      <c r="A338" s="147"/>
      <c r="B338" s="153"/>
      <c r="C338" s="153"/>
      <c r="D338" s="153"/>
      <c r="E338" s="589"/>
      <c r="F338" s="584"/>
      <c r="G338" s="150"/>
      <c r="H338" s="151" t="s">
        <v>553</v>
      </c>
      <c r="I338" s="152"/>
    </row>
    <row r="339" spans="1:11" ht="25.5" x14ac:dyDescent="0.25">
      <c r="A339" s="141">
        <v>44</v>
      </c>
      <c r="B339" s="142" t="s">
        <v>554</v>
      </c>
      <c r="C339" s="143" t="s">
        <v>288</v>
      </c>
      <c r="D339" s="141" t="s">
        <v>481</v>
      </c>
      <c r="E339" s="581">
        <v>449200000</v>
      </c>
      <c r="F339" s="582">
        <v>24960000</v>
      </c>
      <c r="G339" s="144">
        <f>+E339+F339</f>
        <v>474160000</v>
      </c>
      <c r="H339" s="145" t="s">
        <v>251</v>
      </c>
      <c r="I339" s="146"/>
      <c r="K339" s="171"/>
    </row>
    <row r="340" spans="1:11" ht="51" x14ac:dyDescent="0.25">
      <c r="A340" s="147"/>
      <c r="B340" s="148" t="s">
        <v>555</v>
      </c>
      <c r="C340" s="148"/>
      <c r="D340" s="153"/>
      <c r="E340" s="589"/>
      <c r="F340" s="584"/>
      <c r="G340" s="150"/>
      <c r="H340" s="154" t="s">
        <v>265</v>
      </c>
      <c r="I340" s="152"/>
    </row>
    <row r="341" spans="1:11" x14ac:dyDescent="0.25">
      <c r="A341" s="147"/>
      <c r="B341" s="153"/>
      <c r="C341" s="153"/>
      <c r="D341" s="153"/>
      <c r="E341" s="589"/>
      <c r="F341" s="584"/>
      <c r="G341" s="150"/>
      <c r="H341" s="151" t="s">
        <v>556</v>
      </c>
      <c r="I341" s="152"/>
    </row>
    <row r="342" spans="1:11" x14ac:dyDescent="0.25">
      <c r="A342" s="155"/>
      <c r="B342" s="156"/>
      <c r="C342" s="156"/>
      <c r="D342" s="156"/>
      <c r="E342" s="590"/>
      <c r="F342" s="586"/>
      <c r="G342" s="158"/>
      <c r="H342" s="161" t="s">
        <v>557</v>
      </c>
      <c r="I342" s="160"/>
    </row>
    <row r="343" spans="1:11" ht="25.5" x14ac:dyDescent="0.25">
      <c r="A343" s="141">
        <v>45</v>
      </c>
      <c r="B343" s="142" t="s">
        <v>558</v>
      </c>
      <c r="C343" s="143" t="s">
        <v>288</v>
      </c>
      <c r="D343" s="172" t="s">
        <v>559</v>
      </c>
      <c r="E343" s="581">
        <v>225300000</v>
      </c>
      <c r="F343" s="582">
        <v>19765000</v>
      </c>
      <c r="G343" s="144">
        <f>+E343+F343</f>
        <v>245065000</v>
      </c>
      <c r="H343" s="145" t="s">
        <v>251</v>
      </c>
      <c r="I343" s="146"/>
    </row>
    <row r="344" spans="1:11" ht="38.25" x14ac:dyDescent="0.25">
      <c r="A344" s="147"/>
      <c r="B344" s="148" t="s">
        <v>560</v>
      </c>
      <c r="C344" s="148"/>
      <c r="D344" s="153"/>
      <c r="E344" s="589"/>
      <c r="F344" s="584"/>
      <c r="G344" s="150"/>
      <c r="H344" s="154" t="s">
        <v>265</v>
      </c>
      <c r="I344" s="152"/>
    </row>
    <row r="345" spans="1:11" x14ac:dyDescent="0.25">
      <c r="A345" s="147"/>
      <c r="B345" s="153"/>
      <c r="C345" s="153"/>
      <c r="D345" s="153"/>
      <c r="E345" s="589"/>
      <c r="F345" s="584"/>
      <c r="G345" s="150"/>
      <c r="H345" s="151" t="s">
        <v>561</v>
      </c>
      <c r="I345" s="152"/>
    </row>
    <row r="346" spans="1:11" x14ac:dyDescent="0.25">
      <c r="A346" s="147"/>
      <c r="B346" s="153"/>
      <c r="C346" s="153"/>
      <c r="D346" s="153"/>
      <c r="E346" s="589"/>
      <c r="F346" s="584"/>
      <c r="G346" s="150"/>
      <c r="H346" s="151" t="s">
        <v>562</v>
      </c>
      <c r="I346" s="152"/>
    </row>
    <row r="347" spans="1:11" x14ac:dyDescent="0.25">
      <c r="A347" s="147"/>
      <c r="B347" s="153"/>
      <c r="C347" s="153"/>
      <c r="D347" s="153"/>
      <c r="E347" s="589"/>
      <c r="F347" s="584"/>
      <c r="G347" s="150"/>
      <c r="H347" s="151" t="s">
        <v>563</v>
      </c>
      <c r="I347" s="152"/>
    </row>
    <row r="348" spans="1:11" x14ac:dyDescent="0.25">
      <c r="A348" s="147"/>
      <c r="B348" s="153"/>
      <c r="C348" s="153"/>
      <c r="D348" s="153"/>
      <c r="E348" s="589"/>
      <c r="F348" s="584"/>
      <c r="G348" s="150"/>
      <c r="H348" s="151" t="s">
        <v>293</v>
      </c>
      <c r="I348" s="152"/>
    </row>
    <row r="349" spans="1:11" x14ac:dyDescent="0.25">
      <c r="A349" s="147"/>
      <c r="B349" s="153"/>
      <c r="C349" s="153"/>
      <c r="D349" s="153"/>
      <c r="E349" s="589"/>
      <c r="F349" s="584"/>
      <c r="G349" s="150"/>
      <c r="H349" s="151" t="s">
        <v>445</v>
      </c>
      <c r="I349" s="152"/>
    </row>
    <row r="350" spans="1:11" x14ac:dyDescent="0.25">
      <c r="A350" s="147"/>
      <c r="B350" s="153"/>
      <c r="C350" s="153"/>
      <c r="D350" s="153"/>
      <c r="E350" s="589"/>
      <c r="F350" s="584"/>
      <c r="G350" s="150"/>
      <c r="H350" s="151" t="s">
        <v>564</v>
      </c>
      <c r="I350" s="152"/>
    </row>
    <row r="351" spans="1:11" ht="25.5" x14ac:dyDescent="0.25">
      <c r="A351" s="141">
        <v>46</v>
      </c>
      <c r="B351" s="142" t="s">
        <v>565</v>
      </c>
      <c r="C351" s="143" t="s">
        <v>288</v>
      </c>
      <c r="D351" s="141" t="s">
        <v>566</v>
      </c>
      <c r="E351" s="581">
        <v>300000000</v>
      </c>
      <c r="F351" s="582">
        <v>15000000</v>
      </c>
      <c r="G351" s="144">
        <f>+E351+F351</f>
        <v>315000000</v>
      </c>
      <c r="H351" s="145" t="s">
        <v>251</v>
      </c>
      <c r="I351" s="146"/>
    </row>
    <row r="352" spans="1:11" ht="25.5" x14ac:dyDescent="0.25">
      <c r="A352" s="147"/>
      <c r="B352" s="148" t="s">
        <v>1431</v>
      </c>
      <c r="C352" s="148"/>
      <c r="D352" s="153"/>
      <c r="E352" s="589"/>
      <c r="F352" s="584"/>
      <c r="G352" s="150"/>
      <c r="H352" s="154" t="s">
        <v>265</v>
      </c>
      <c r="I352" s="152"/>
    </row>
    <row r="353" spans="1:9" x14ac:dyDescent="0.25">
      <c r="A353" s="147"/>
      <c r="B353" s="153"/>
      <c r="C353" s="153"/>
      <c r="D353" s="153"/>
      <c r="E353" s="589"/>
      <c r="F353" s="584"/>
      <c r="G353" s="150"/>
      <c r="H353" s="151" t="s">
        <v>567</v>
      </c>
      <c r="I353" s="152"/>
    </row>
    <row r="354" spans="1:9" x14ac:dyDescent="0.25">
      <c r="A354" s="147"/>
      <c r="B354" s="153"/>
      <c r="C354" s="153"/>
      <c r="D354" s="153"/>
      <c r="E354" s="589"/>
      <c r="F354" s="584"/>
      <c r="G354" s="150"/>
      <c r="H354" s="151" t="s">
        <v>568</v>
      </c>
      <c r="I354" s="152"/>
    </row>
    <row r="355" spans="1:9" x14ac:dyDescent="0.25">
      <c r="A355" s="147"/>
      <c r="B355" s="153"/>
      <c r="C355" s="153"/>
      <c r="D355" s="153"/>
      <c r="E355" s="589"/>
      <c r="F355" s="584"/>
      <c r="G355" s="150"/>
      <c r="H355" s="151" t="s">
        <v>569</v>
      </c>
      <c r="I355" s="152"/>
    </row>
    <row r="356" spans="1:9" x14ac:dyDescent="0.25">
      <c r="A356" s="147"/>
      <c r="B356" s="153"/>
      <c r="C356" s="153"/>
      <c r="D356" s="153"/>
      <c r="E356" s="589"/>
      <c r="F356" s="584"/>
      <c r="G356" s="150"/>
      <c r="H356" s="151" t="s">
        <v>570</v>
      </c>
      <c r="I356" s="152"/>
    </row>
    <row r="357" spans="1:9" x14ac:dyDescent="0.25">
      <c r="A357" s="147"/>
      <c r="B357" s="162"/>
      <c r="C357" s="153"/>
      <c r="D357" s="153"/>
      <c r="E357" s="589"/>
      <c r="F357" s="584"/>
      <c r="G357" s="150"/>
      <c r="H357" s="151" t="s">
        <v>332</v>
      </c>
      <c r="I357" s="152"/>
    </row>
    <row r="358" spans="1:9" x14ac:dyDescent="0.25">
      <c r="A358" s="147"/>
      <c r="B358" s="153"/>
      <c r="C358" s="153"/>
      <c r="D358" s="153"/>
      <c r="E358" s="589"/>
      <c r="F358" s="584"/>
      <c r="G358" s="150"/>
      <c r="H358" s="151" t="s">
        <v>333</v>
      </c>
      <c r="I358" s="152"/>
    </row>
    <row r="359" spans="1:9" x14ac:dyDescent="0.25">
      <c r="A359" s="155"/>
      <c r="B359" s="156"/>
      <c r="C359" s="156"/>
      <c r="D359" s="156"/>
      <c r="E359" s="590"/>
      <c r="F359" s="586"/>
      <c r="G359" s="158"/>
      <c r="H359" s="161" t="s">
        <v>571</v>
      </c>
      <c r="I359" s="160"/>
    </row>
    <row r="360" spans="1:9" ht="25.5" x14ac:dyDescent="0.25">
      <c r="A360" s="147">
        <v>47</v>
      </c>
      <c r="B360" s="164" t="s">
        <v>572</v>
      </c>
      <c r="C360" s="165" t="s">
        <v>288</v>
      </c>
      <c r="D360" s="147" t="s">
        <v>573</v>
      </c>
      <c r="E360" s="587">
        <v>285500000</v>
      </c>
      <c r="F360" s="588">
        <v>16875000</v>
      </c>
      <c r="G360" s="166">
        <f>+E360+F360</f>
        <v>302375000</v>
      </c>
      <c r="H360" s="151" t="s">
        <v>251</v>
      </c>
      <c r="I360" s="152"/>
    </row>
    <row r="361" spans="1:9" ht="25.5" x14ac:dyDescent="0.25">
      <c r="A361" s="147"/>
      <c r="B361" s="148" t="s">
        <v>574</v>
      </c>
      <c r="C361" s="148"/>
      <c r="D361" s="153"/>
      <c r="E361" s="589"/>
      <c r="F361" s="584"/>
      <c r="G361" s="150"/>
      <c r="H361" s="154" t="s">
        <v>265</v>
      </c>
      <c r="I361" s="152"/>
    </row>
    <row r="362" spans="1:9" x14ac:dyDescent="0.25">
      <c r="A362" s="147"/>
      <c r="B362" s="153"/>
      <c r="C362" s="153"/>
      <c r="D362" s="153"/>
      <c r="E362" s="589"/>
      <c r="F362" s="584"/>
      <c r="G362" s="150"/>
      <c r="H362" s="151" t="s">
        <v>575</v>
      </c>
      <c r="I362" s="152"/>
    </row>
    <row r="363" spans="1:9" x14ac:dyDescent="0.25">
      <c r="A363" s="147"/>
      <c r="B363" s="153"/>
      <c r="C363" s="153"/>
      <c r="D363" s="153"/>
      <c r="E363" s="589"/>
      <c r="F363" s="584"/>
      <c r="G363" s="150"/>
      <c r="H363" s="151" t="s">
        <v>576</v>
      </c>
      <c r="I363" s="152"/>
    </row>
    <row r="364" spans="1:9" x14ac:dyDescent="0.25">
      <c r="A364" s="147"/>
      <c r="B364" s="153"/>
      <c r="C364" s="153"/>
      <c r="D364" s="153"/>
      <c r="E364" s="589"/>
      <c r="F364" s="584"/>
      <c r="G364" s="150"/>
      <c r="H364" s="151" t="s">
        <v>577</v>
      </c>
      <c r="I364" s="152"/>
    </row>
    <row r="365" spans="1:9" x14ac:dyDescent="0.25">
      <c r="A365" s="147"/>
      <c r="B365" s="153"/>
      <c r="C365" s="153"/>
      <c r="D365" s="153"/>
      <c r="E365" s="589"/>
      <c r="F365" s="584"/>
      <c r="G365" s="150"/>
      <c r="H365" s="151" t="s">
        <v>293</v>
      </c>
      <c r="I365" s="152"/>
    </row>
    <row r="366" spans="1:9" x14ac:dyDescent="0.25">
      <c r="A366" s="147"/>
      <c r="B366" s="153"/>
      <c r="C366" s="153"/>
      <c r="D366" s="153"/>
      <c r="E366" s="589"/>
      <c r="F366" s="584"/>
      <c r="G366" s="150"/>
      <c r="H366" s="151" t="s">
        <v>307</v>
      </c>
      <c r="I366" s="152"/>
    </row>
    <row r="367" spans="1:9" x14ac:dyDescent="0.25">
      <c r="A367" s="147"/>
      <c r="B367" s="153"/>
      <c r="C367" s="153"/>
      <c r="D367" s="153"/>
      <c r="E367" s="589"/>
      <c r="F367" s="584"/>
      <c r="G367" s="150"/>
      <c r="H367" s="151" t="s">
        <v>578</v>
      </c>
      <c r="I367" s="152"/>
    </row>
    <row r="368" spans="1:9" ht="25.5" x14ac:dyDescent="0.25">
      <c r="A368" s="141">
        <v>48</v>
      </c>
      <c r="B368" s="142" t="s">
        <v>579</v>
      </c>
      <c r="C368" s="143" t="s">
        <v>580</v>
      </c>
      <c r="D368" s="173" t="s">
        <v>581</v>
      </c>
      <c r="E368" s="581">
        <v>487500000</v>
      </c>
      <c r="F368" s="582">
        <v>24375000</v>
      </c>
      <c r="G368" s="144">
        <f>+E368+F368</f>
        <v>511875000</v>
      </c>
      <c r="H368" s="145" t="s">
        <v>251</v>
      </c>
      <c r="I368" s="146"/>
    </row>
    <row r="369" spans="1:9" ht="25.5" x14ac:dyDescent="0.25">
      <c r="A369" s="147"/>
      <c r="B369" s="148" t="s">
        <v>582</v>
      </c>
      <c r="C369" s="148"/>
      <c r="D369" s="153"/>
      <c r="E369" s="589"/>
      <c r="F369" s="584"/>
      <c r="G369" s="150"/>
      <c r="H369" s="151" t="s">
        <v>303</v>
      </c>
      <c r="I369" s="152"/>
    </row>
    <row r="370" spans="1:9" x14ac:dyDescent="0.25">
      <c r="A370" s="147"/>
      <c r="B370" s="153"/>
      <c r="C370" s="153"/>
      <c r="D370" s="153"/>
      <c r="E370" s="589"/>
      <c r="F370" s="584"/>
      <c r="G370" s="150"/>
      <c r="H370" s="151" t="s">
        <v>583</v>
      </c>
      <c r="I370" s="152"/>
    </row>
    <row r="371" spans="1:9" x14ac:dyDescent="0.25">
      <c r="A371" s="147"/>
      <c r="B371" s="153"/>
      <c r="C371" s="153"/>
      <c r="D371" s="153"/>
      <c r="E371" s="589"/>
      <c r="F371" s="584"/>
      <c r="G371" s="150"/>
      <c r="H371" s="151" t="s">
        <v>584</v>
      </c>
      <c r="I371" s="152"/>
    </row>
    <row r="372" spans="1:9" x14ac:dyDescent="0.25">
      <c r="A372" s="147"/>
      <c r="B372" s="153"/>
      <c r="C372" s="153"/>
      <c r="D372" s="153"/>
      <c r="E372" s="589"/>
      <c r="F372" s="584"/>
      <c r="G372" s="150"/>
      <c r="H372" s="151" t="s">
        <v>585</v>
      </c>
      <c r="I372" s="152"/>
    </row>
    <row r="373" spans="1:9" x14ac:dyDescent="0.25">
      <c r="A373" s="147"/>
      <c r="B373" s="153"/>
      <c r="C373" s="153"/>
      <c r="D373" s="153"/>
      <c r="E373" s="589"/>
      <c r="F373" s="584"/>
      <c r="G373" s="150"/>
      <c r="H373" s="151" t="s">
        <v>586</v>
      </c>
      <c r="I373" s="152"/>
    </row>
    <row r="374" spans="1:9" x14ac:dyDescent="0.25">
      <c r="A374" s="147"/>
      <c r="B374" s="153"/>
      <c r="C374" s="153"/>
      <c r="D374" s="153"/>
      <c r="E374" s="589"/>
      <c r="F374" s="584"/>
      <c r="G374" s="150"/>
      <c r="H374" s="151" t="s">
        <v>332</v>
      </c>
      <c r="I374" s="152"/>
    </row>
    <row r="375" spans="1:9" x14ac:dyDescent="0.25">
      <c r="A375" s="147"/>
      <c r="B375" s="153"/>
      <c r="C375" s="153"/>
      <c r="D375" s="153"/>
      <c r="E375" s="589"/>
      <c r="F375" s="584"/>
      <c r="G375" s="150"/>
      <c r="H375" s="151" t="s">
        <v>333</v>
      </c>
      <c r="I375" s="152"/>
    </row>
    <row r="376" spans="1:9" x14ac:dyDescent="0.25">
      <c r="A376" s="147"/>
      <c r="B376" s="153"/>
      <c r="C376" s="153"/>
      <c r="D376" s="153"/>
      <c r="E376" s="589"/>
      <c r="F376" s="584"/>
      <c r="G376" s="150"/>
      <c r="H376" s="151" t="s">
        <v>587</v>
      </c>
      <c r="I376" s="152"/>
    </row>
    <row r="377" spans="1:9" ht="25.5" x14ac:dyDescent="0.25">
      <c r="A377" s="141">
        <v>49</v>
      </c>
      <c r="B377" s="142" t="s">
        <v>588</v>
      </c>
      <c r="C377" s="143" t="s">
        <v>288</v>
      </c>
      <c r="D377" s="141" t="s">
        <v>589</v>
      </c>
      <c r="E377" s="581">
        <v>399200000</v>
      </c>
      <c r="F377" s="582">
        <v>24960000</v>
      </c>
      <c r="G377" s="144">
        <f>+E377+F377</f>
        <v>424160000</v>
      </c>
      <c r="H377" s="145" t="s">
        <v>251</v>
      </c>
      <c r="I377" s="146"/>
    </row>
    <row r="378" spans="1:9" ht="38.25" x14ac:dyDescent="0.25">
      <c r="A378" s="147"/>
      <c r="B378" s="148" t="s">
        <v>590</v>
      </c>
      <c r="C378" s="148"/>
      <c r="D378" s="153"/>
      <c r="E378" s="589"/>
      <c r="F378" s="584"/>
      <c r="G378" s="150"/>
      <c r="H378" s="154" t="s">
        <v>265</v>
      </c>
      <c r="I378" s="152"/>
    </row>
    <row r="379" spans="1:9" x14ac:dyDescent="0.25">
      <c r="A379" s="147"/>
      <c r="B379" s="153"/>
      <c r="C379" s="153"/>
      <c r="D379" s="153"/>
      <c r="E379" s="589"/>
      <c r="F379" s="584"/>
      <c r="G379" s="150"/>
      <c r="H379" s="151" t="s">
        <v>591</v>
      </c>
      <c r="I379" s="152"/>
    </row>
    <row r="380" spans="1:9" x14ac:dyDescent="0.25">
      <c r="A380" s="147"/>
      <c r="B380" s="153"/>
      <c r="C380" s="153"/>
      <c r="D380" s="153"/>
      <c r="E380" s="589"/>
      <c r="F380" s="584"/>
      <c r="G380" s="150"/>
      <c r="H380" s="151" t="s">
        <v>592</v>
      </c>
      <c r="I380" s="152"/>
    </row>
    <row r="381" spans="1:9" x14ac:dyDescent="0.25">
      <c r="A381" s="147"/>
      <c r="B381" s="153"/>
      <c r="C381" s="153"/>
      <c r="D381" s="153"/>
      <c r="E381" s="589"/>
      <c r="F381" s="584"/>
      <c r="G381" s="150"/>
      <c r="H381" s="151" t="s">
        <v>593</v>
      </c>
      <c r="I381" s="152"/>
    </row>
    <row r="382" spans="1:9" x14ac:dyDescent="0.25">
      <c r="A382" s="147"/>
      <c r="B382" s="153"/>
      <c r="C382" s="153"/>
      <c r="D382" s="153"/>
      <c r="E382" s="589"/>
      <c r="F382" s="584"/>
      <c r="G382" s="150"/>
      <c r="H382" s="151" t="s">
        <v>293</v>
      </c>
      <c r="I382" s="152"/>
    </row>
    <row r="383" spans="1:9" x14ac:dyDescent="0.25">
      <c r="A383" s="147"/>
      <c r="B383" s="153"/>
      <c r="C383" s="153"/>
      <c r="D383" s="153"/>
      <c r="E383" s="589"/>
      <c r="F383" s="584"/>
      <c r="G383" s="150"/>
      <c r="H383" s="151" t="s">
        <v>307</v>
      </c>
      <c r="I383" s="152"/>
    </row>
    <row r="384" spans="1:9" x14ac:dyDescent="0.25">
      <c r="A384" s="155"/>
      <c r="B384" s="156"/>
      <c r="C384" s="156"/>
      <c r="D384" s="156"/>
      <c r="E384" s="590"/>
      <c r="F384" s="586"/>
      <c r="G384" s="158"/>
      <c r="H384" s="161" t="s">
        <v>594</v>
      </c>
      <c r="I384" s="160"/>
    </row>
    <row r="385" spans="1:9" ht="25.5" x14ac:dyDescent="0.25">
      <c r="A385" s="141">
        <v>50</v>
      </c>
      <c r="B385" s="142" t="s">
        <v>595</v>
      </c>
      <c r="C385" s="143" t="s">
        <v>288</v>
      </c>
      <c r="D385" s="141" t="s">
        <v>596</v>
      </c>
      <c r="E385" s="581">
        <v>201420000</v>
      </c>
      <c r="F385" s="582">
        <v>11571000</v>
      </c>
      <c r="G385" s="144">
        <f>+E385+F385</f>
        <v>212991000</v>
      </c>
      <c r="H385" s="145" t="s">
        <v>251</v>
      </c>
      <c r="I385" s="146"/>
    </row>
    <row r="386" spans="1:9" ht="38.25" x14ac:dyDescent="0.25">
      <c r="A386" s="147"/>
      <c r="B386" s="148" t="s">
        <v>597</v>
      </c>
      <c r="C386" s="148"/>
      <c r="D386" s="153"/>
      <c r="E386" s="589"/>
      <c r="F386" s="584"/>
      <c r="G386" s="150"/>
      <c r="H386" s="154" t="s">
        <v>265</v>
      </c>
      <c r="I386" s="152"/>
    </row>
    <row r="387" spans="1:9" x14ac:dyDescent="0.25">
      <c r="A387" s="147"/>
      <c r="B387" s="148"/>
      <c r="C387" s="148"/>
      <c r="D387" s="153"/>
      <c r="E387" s="589"/>
      <c r="F387" s="584"/>
      <c r="G387" s="150"/>
      <c r="H387" s="151" t="s">
        <v>598</v>
      </c>
      <c r="I387" s="152"/>
    </row>
    <row r="388" spans="1:9" x14ac:dyDescent="0.25">
      <c r="A388" s="147"/>
      <c r="B388" s="148"/>
      <c r="C388" s="148"/>
      <c r="D388" s="153"/>
      <c r="E388" s="589"/>
      <c r="F388" s="584"/>
      <c r="G388" s="150"/>
      <c r="H388" s="151" t="s">
        <v>599</v>
      </c>
      <c r="I388" s="152"/>
    </row>
    <row r="389" spans="1:9" x14ac:dyDescent="0.25">
      <c r="A389" s="147"/>
      <c r="B389" s="153"/>
      <c r="C389" s="153"/>
      <c r="D389" s="153"/>
      <c r="E389" s="589"/>
      <c r="F389" s="584"/>
      <c r="G389" s="150"/>
      <c r="H389" s="163" t="s">
        <v>600</v>
      </c>
      <c r="I389" s="152"/>
    </row>
    <row r="390" spans="1:9" x14ac:dyDescent="0.25">
      <c r="A390" s="147"/>
      <c r="B390" s="153"/>
      <c r="C390" s="153"/>
      <c r="D390" s="153"/>
      <c r="E390" s="589"/>
      <c r="F390" s="584"/>
      <c r="G390" s="150"/>
      <c r="H390" s="151" t="s">
        <v>293</v>
      </c>
      <c r="I390" s="152"/>
    </row>
    <row r="391" spans="1:9" x14ac:dyDescent="0.25">
      <c r="A391" s="147"/>
      <c r="B391" s="153"/>
      <c r="C391" s="153"/>
      <c r="D391" s="153"/>
      <c r="E391" s="589"/>
      <c r="F391" s="584"/>
      <c r="G391" s="150"/>
      <c r="H391" s="151" t="s">
        <v>307</v>
      </c>
      <c r="I391" s="152"/>
    </row>
    <row r="392" spans="1:9" x14ac:dyDescent="0.25">
      <c r="A392" s="155"/>
      <c r="B392" s="156"/>
      <c r="C392" s="156"/>
      <c r="D392" s="156"/>
      <c r="E392" s="590"/>
      <c r="F392" s="586"/>
      <c r="G392" s="158"/>
      <c r="H392" s="161" t="s">
        <v>601</v>
      </c>
      <c r="I392" s="160"/>
    </row>
    <row r="393" spans="1:9" ht="25.5" x14ac:dyDescent="0.25">
      <c r="A393" s="147">
        <v>51</v>
      </c>
      <c r="B393" s="164" t="s">
        <v>602</v>
      </c>
      <c r="C393" s="165" t="s">
        <v>603</v>
      </c>
      <c r="D393" s="147" t="s">
        <v>604</v>
      </c>
      <c r="E393" s="587">
        <v>849990000</v>
      </c>
      <c r="F393" s="588">
        <v>49999500</v>
      </c>
      <c r="G393" s="166">
        <f>+E393+F393</f>
        <v>899989500</v>
      </c>
      <c r="H393" s="151" t="s">
        <v>251</v>
      </c>
      <c r="I393" s="152"/>
    </row>
    <row r="394" spans="1:9" ht="51" x14ac:dyDescent="0.25">
      <c r="A394" s="147"/>
      <c r="B394" s="148" t="s">
        <v>605</v>
      </c>
      <c r="C394" s="148"/>
      <c r="D394" s="153"/>
      <c r="E394" s="591"/>
      <c r="F394" s="584"/>
      <c r="G394" s="150"/>
      <c r="H394" s="154" t="s">
        <v>253</v>
      </c>
      <c r="I394" s="152"/>
    </row>
    <row r="395" spans="1:9" x14ac:dyDescent="0.25">
      <c r="A395" s="147"/>
      <c r="B395" s="153"/>
      <c r="C395" s="153"/>
      <c r="D395" s="153"/>
      <c r="E395" s="591"/>
      <c r="F395" s="584"/>
      <c r="G395" s="150"/>
      <c r="H395" s="151" t="s">
        <v>598</v>
      </c>
      <c r="I395" s="152"/>
    </row>
    <row r="396" spans="1:9" x14ac:dyDescent="0.25">
      <c r="A396" s="147"/>
      <c r="B396" s="153"/>
      <c r="C396" s="153"/>
      <c r="D396" s="153"/>
      <c r="E396" s="591"/>
      <c r="F396" s="584"/>
      <c r="G396" s="150"/>
      <c r="H396" s="151" t="s">
        <v>606</v>
      </c>
      <c r="I396" s="152"/>
    </row>
    <row r="397" spans="1:9" x14ac:dyDescent="0.25">
      <c r="A397" s="147"/>
      <c r="B397" s="153"/>
      <c r="C397" s="153"/>
      <c r="D397" s="153"/>
      <c r="E397" s="591"/>
      <c r="F397" s="584"/>
      <c r="G397" s="150"/>
      <c r="H397" s="151" t="s">
        <v>607</v>
      </c>
      <c r="I397" s="152"/>
    </row>
    <row r="398" spans="1:9" x14ac:dyDescent="0.25">
      <c r="A398" s="147"/>
      <c r="B398" s="153"/>
      <c r="C398" s="153"/>
      <c r="D398" s="153"/>
      <c r="E398" s="591"/>
      <c r="F398" s="584"/>
      <c r="G398" s="150"/>
      <c r="H398" s="151" t="s">
        <v>608</v>
      </c>
      <c r="I398" s="152"/>
    </row>
    <row r="399" spans="1:9" x14ac:dyDescent="0.25">
      <c r="A399" s="147"/>
      <c r="B399" s="153"/>
      <c r="C399" s="153"/>
      <c r="D399" s="153"/>
      <c r="E399" s="591"/>
      <c r="F399" s="584"/>
      <c r="G399" s="150"/>
      <c r="H399" s="151" t="s">
        <v>609</v>
      </c>
      <c r="I399" s="152"/>
    </row>
    <row r="400" spans="1:9" x14ac:dyDescent="0.25">
      <c r="A400" s="147"/>
      <c r="B400" s="153"/>
      <c r="C400" s="153"/>
      <c r="D400" s="153"/>
      <c r="E400" s="591"/>
      <c r="F400" s="584"/>
      <c r="G400" s="150"/>
      <c r="H400" s="151" t="s">
        <v>610</v>
      </c>
      <c r="I400" s="152"/>
    </row>
    <row r="401" spans="1:9" x14ac:dyDescent="0.25">
      <c r="A401" s="147"/>
      <c r="B401" s="153"/>
      <c r="C401" s="153"/>
      <c r="D401" s="153"/>
      <c r="E401" s="591"/>
      <c r="F401" s="584"/>
      <c r="G401" s="150"/>
      <c r="H401" s="151" t="s">
        <v>293</v>
      </c>
      <c r="I401" s="152"/>
    </row>
    <row r="402" spans="1:9" x14ac:dyDescent="0.25">
      <c r="A402" s="147"/>
      <c r="B402" s="153"/>
      <c r="C402" s="153"/>
      <c r="D402" s="153"/>
      <c r="E402" s="591"/>
      <c r="F402" s="584"/>
      <c r="G402" s="150"/>
      <c r="H402" s="151" t="s">
        <v>307</v>
      </c>
      <c r="I402" s="152"/>
    </row>
    <row r="403" spans="1:9" x14ac:dyDescent="0.25">
      <c r="A403" s="155"/>
      <c r="B403" s="156"/>
      <c r="C403" s="156"/>
      <c r="D403" s="156"/>
      <c r="E403" s="592"/>
      <c r="F403" s="586"/>
      <c r="G403" s="158"/>
      <c r="H403" s="161" t="s">
        <v>611</v>
      </c>
      <c r="I403" s="160"/>
    </row>
    <row r="404" spans="1:9" ht="25.5" x14ac:dyDescent="0.25">
      <c r="A404" s="147">
        <v>52</v>
      </c>
      <c r="B404" s="164" t="s">
        <v>612</v>
      </c>
      <c r="C404" s="165" t="s">
        <v>603</v>
      </c>
      <c r="D404" s="147" t="s">
        <v>613</v>
      </c>
      <c r="E404" s="587">
        <v>58040000</v>
      </c>
      <c r="F404" s="588">
        <v>2952000</v>
      </c>
      <c r="G404" s="166">
        <f>+E404+F404</f>
        <v>60992000</v>
      </c>
      <c r="H404" s="151" t="s">
        <v>251</v>
      </c>
      <c r="I404" s="152"/>
    </row>
    <row r="405" spans="1:9" ht="38.25" x14ac:dyDescent="0.25">
      <c r="A405" s="147"/>
      <c r="B405" s="148" t="s">
        <v>614</v>
      </c>
      <c r="C405" s="148"/>
      <c r="D405" s="153"/>
      <c r="E405" s="591"/>
      <c r="F405" s="584"/>
      <c r="G405" s="150"/>
      <c r="H405" s="154" t="s">
        <v>265</v>
      </c>
      <c r="I405" s="152"/>
    </row>
    <row r="406" spans="1:9" x14ac:dyDescent="0.25">
      <c r="A406" s="147"/>
      <c r="B406" s="148"/>
      <c r="C406" s="148"/>
      <c r="D406" s="153"/>
      <c r="E406" s="591"/>
      <c r="F406" s="584"/>
      <c r="G406" s="150"/>
      <c r="H406" s="151" t="s">
        <v>615</v>
      </c>
      <c r="I406" s="152"/>
    </row>
    <row r="407" spans="1:9" x14ac:dyDescent="0.25">
      <c r="A407" s="147"/>
      <c r="B407" s="153"/>
      <c r="C407" s="153"/>
      <c r="D407" s="153"/>
      <c r="E407" s="591"/>
      <c r="F407" s="584"/>
      <c r="G407" s="150"/>
      <c r="H407" s="151" t="s">
        <v>616</v>
      </c>
      <c r="I407" s="152"/>
    </row>
    <row r="408" spans="1:9" x14ac:dyDescent="0.25">
      <c r="A408" s="147"/>
      <c r="B408" s="153"/>
      <c r="C408" s="153"/>
      <c r="D408" s="153"/>
      <c r="E408" s="591"/>
      <c r="F408" s="584"/>
      <c r="G408" s="150"/>
      <c r="H408" s="151" t="s">
        <v>617</v>
      </c>
      <c r="I408" s="152"/>
    </row>
    <row r="409" spans="1:9" x14ac:dyDescent="0.25">
      <c r="A409" s="147"/>
      <c r="B409" s="153"/>
      <c r="C409" s="153"/>
      <c r="D409" s="153"/>
      <c r="E409" s="591"/>
      <c r="F409" s="584"/>
      <c r="G409" s="150"/>
      <c r="H409" s="151" t="s">
        <v>618</v>
      </c>
      <c r="I409" s="152"/>
    </row>
    <row r="410" spans="1:9" ht="25.5" x14ac:dyDescent="0.25">
      <c r="A410" s="141">
        <v>53</v>
      </c>
      <c r="B410" s="142" t="s">
        <v>619</v>
      </c>
      <c r="C410" s="143" t="s">
        <v>603</v>
      </c>
      <c r="D410" s="174" t="s">
        <v>620</v>
      </c>
      <c r="E410" s="581">
        <v>23566000</v>
      </c>
      <c r="F410" s="582">
        <v>1178300</v>
      </c>
      <c r="G410" s="144">
        <f>+E410+F410</f>
        <v>24744300</v>
      </c>
      <c r="H410" s="145" t="s">
        <v>251</v>
      </c>
      <c r="I410" s="146"/>
    </row>
    <row r="411" spans="1:9" ht="25.5" x14ac:dyDescent="0.25">
      <c r="A411" s="147"/>
      <c r="B411" s="148" t="s">
        <v>621</v>
      </c>
      <c r="C411" s="148"/>
      <c r="D411" s="169"/>
      <c r="E411" s="591"/>
      <c r="F411" s="584"/>
      <c r="G411" s="150"/>
      <c r="H411" s="154" t="s">
        <v>265</v>
      </c>
      <c r="I411" s="152"/>
    </row>
    <row r="412" spans="1:9" x14ac:dyDescent="0.25">
      <c r="A412" s="147"/>
      <c r="B412" s="148"/>
      <c r="C412" s="148"/>
      <c r="D412" s="169"/>
      <c r="E412" s="591"/>
      <c r="F412" s="584"/>
      <c r="G412" s="150"/>
      <c r="H412" s="151" t="s">
        <v>615</v>
      </c>
      <c r="I412" s="152"/>
    </row>
    <row r="413" spans="1:9" x14ac:dyDescent="0.25">
      <c r="A413" s="147"/>
      <c r="B413" s="148"/>
      <c r="C413" s="148"/>
      <c r="D413" s="169"/>
      <c r="E413" s="591"/>
      <c r="F413" s="584"/>
      <c r="G413" s="150"/>
      <c r="H413" s="151" t="s">
        <v>616</v>
      </c>
      <c r="I413" s="152"/>
    </row>
    <row r="414" spans="1:9" x14ac:dyDescent="0.25">
      <c r="A414" s="147"/>
      <c r="B414" s="148"/>
      <c r="C414" s="148"/>
      <c r="D414" s="169"/>
      <c r="E414" s="591"/>
      <c r="F414" s="584"/>
      <c r="G414" s="150"/>
      <c r="H414" s="151" t="s">
        <v>617</v>
      </c>
      <c r="I414" s="152"/>
    </row>
    <row r="415" spans="1:9" x14ac:dyDescent="0.25">
      <c r="A415" s="147"/>
      <c r="B415" s="148"/>
      <c r="C415" s="148"/>
      <c r="D415" s="169"/>
      <c r="E415" s="591"/>
      <c r="F415" s="584"/>
      <c r="G415" s="150"/>
      <c r="H415" s="151" t="s">
        <v>618</v>
      </c>
      <c r="I415" s="152"/>
    </row>
    <row r="416" spans="1:9" x14ac:dyDescent="0.25">
      <c r="A416" s="147"/>
      <c r="B416" s="153"/>
      <c r="C416" s="153"/>
      <c r="D416" s="153"/>
      <c r="E416" s="591"/>
      <c r="F416" s="584"/>
      <c r="G416" s="150"/>
      <c r="H416" s="151"/>
      <c r="I416" s="152"/>
    </row>
    <row r="417" spans="1:9" ht="25.5" x14ac:dyDescent="0.25">
      <c r="A417" s="141">
        <v>54</v>
      </c>
      <c r="B417" s="142" t="s">
        <v>622</v>
      </c>
      <c r="C417" s="143" t="s">
        <v>288</v>
      </c>
      <c r="D417" s="141" t="s">
        <v>623</v>
      </c>
      <c r="E417" s="581">
        <v>29999000</v>
      </c>
      <c r="F417" s="582">
        <v>1499950</v>
      </c>
      <c r="G417" s="144">
        <f>+E417+F417</f>
        <v>31498950</v>
      </c>
      <c r="H417" s="145" t="s">
        <v>251</v>
      </c>
      <c r="I417" s="146"/>
    </row>
    <row r="418" spans="1:9" ht="25.5" x14ac:dyDescent="0.25">
      <c r="A418" s="147"/>
      <c r="B418" s="148" t="s">
        <v>624</v>
      </c>
      <c r="C418" s="148"/>
      <c r="D418" s="153"/>
      <c r="E418" s="591"/>
      <c r="F418" s="584"/>
      <c r="G418" s="150"/>
      <c r="H418" s="154" t="s">
        <v>265</v>
      </c>
      <c r="I418" s="152"/>
    </row>
    <row r="419" spans="1:9" x14ac:dyDescent="0.25">
      <c r="A419" s="147"/>
      <c r="B419" s="153"/>
      <c r="C419" s="153"/>
      <c r="D419" s="153"/>
      <c r="E419" s="591"/>
      <c r="F419" s="584"/>
      <c r="G419" s="150"/>
      <c r="H419" s="151" t="s">
        <v>615</v>
      </c>
      <c r="I419" s="152"/>
    </row>
    <row r="420" spans="1:9" x14ac:dyDescent="0.25">
      <c r="A420" s="147"/>
      <c r="B420" s="153"/>
      <c r="C420" s="153"/>
      <c r="D420" s="153"/>
      <c r="E420" s="591"/>
      <c r="F420" s="584"/>
      <c r="G420" s="150"/>
      <c r="H420" s="151" t="s">
        <v>617</v>
      </c>
      <c r="I420" s="152"/>
    </row>
    <row r="421" spans="1:9" x14ac:dyDescent="0.25">
      <c r="A421" s="155"/>
      <c r="B421" s="156"/>
      <c r="C421" s="156"/>
      <c r="D421" s="156"/>
      <c r="E421" s="592"/>
      <c r="F421" s="586"/>
      <c r="G421" s="158"/>
      <c r="H421" s="161" t="s">
        <v>618</v>
      </c>
      <c r="I421" s="160"/>
    </row>
    <row r="422" spans="1:9" ht="25.5" x14ac:dyDescent="0.25">
      <c r="A422" s="141">
        <v>55</v>
      </c>
      <c r="B422" s="142" t="s">
        <v>625</v>
      </c>
      <c r="C422" s="143" t="s">
        <v>288</v>
      </c>
      <c r="D422" s="172" t="s">
        <v>626</v>
      </c>
      <c r="E422" s="581">
        <v>118080000</v>
      </c>
      <c r="F422" s="582">
        <v>5904000</v>
      </c>
      <c r="G422" s="144">
        <f>+E422+F422</f>
        <v>123984000</v>
      </c>
      <c r="H422" s="145" t="s">
        <v>251</v>
      </c>
      <c r="I422" s="146"/>
    </row>
    <row r="423" spans="1:9" ht="38.25" x14ac:dyDescent="0.25">
      <c r="A423" s="147"/>
      <c r="B423" s="148" t="s">
        <v>627</v>
      </c>
      <c r="C423" s="148"/>
      <c r="D423" s="153"/>
      <c r="E423" s="591"/>
      <c r="F423" s="584"/>
      <c r="G423" s="150"/>
      <c r="H423" s="154" t="s">
        <v>265</v>
      </c>
      <c r="I423" s="152"/>
    </row>
    <row r="424" spans="1:9" x14ac:dyDescent="0.25">
      <c r="A424" s="147"/>
      <c r="B424" s="153"/>
      <c r="C424" s="153"/>
      <c r="D424" s="153"/>
      <c r="E424" s="591"/>
      <c r="F424" s="584"/>
      <c r="G424" s="150"/>
      <c r="H424" s="151" t="s">
        <v>628</v>
      </c>
      <c r="I424" s="152"/>
    </row>
    <row r="425" spans="1:9" x14ac:dyDescent="0.25">
      <c r="A425" s="147"/>
      <c r="B425" s="153"/>
      <c r="C425" s="153"/>
      <c r="D425" s="153"/>
      <c r="E425" s="591"/>
      <c r="F425" s="584"/>
      <c r="G425" s="150"/>
      <c r="H425" s="151" t="s">
        <v>629</v>
      </c>
      <c r="I425" s="152"/>
    </row>
    <row r="426" spans="1:9" x14ac:dyDescent="0.25">
      <c r="A426" s="147"/>
      <c r="B426" s="153"/>
      <c r="C426" s="153"/>
      <c r="D426" s="153"/>
      <c r="E426" s="591"/>
      <c r="F426" s="584"/>
      <c r="G426" s="150"/>
      <c r="H426" s="151" t="s">
        <v>630</v>
      </c>
      <c r="I426" s="152"/>
    </row>
    <row r="427" spans="1:9" x14ac:dyDescent="0.25">
      <c r="A427" s="147"/>
      <c r="B427" s="153"/>
      <c r="C427" s="153"/>
      <c r="D427" s="153"/>
      <c r="E427" s="591"/>
      <c r="F427" s="584"/>
      <c r="G427" s="150"/>
      <c r="H427" s="151" t="s">
        <v>332</v>
      </c>
      <c r="I427" s="152"/>
    </row>
    <row r="428" spans="1:9" x14ac:dyDescent="0.25">
      <c r="A428" s="147"/>
      <c r="B428" s="153"/>
      <c r="C428" s="153"/>
      <c r="D428" s="153"/>
      <c r="E428" s="591"/>
      <c r="F428" s="584"/>
      <c r="G428" s="150"/>
      <c r="H428" s="151" t="s">
        <v>333</v>
      </c>
      <c r="I428" s="152"/>
    </row>
    <row r="429" spans="1:9" x14ac:dyDescent="0.25">
      <c r="A429" s="147"/>
      <c r="B429" s="153"/>
      <c r="C429" s="153"/>
      <c r="D429" s="153"/>
      <c r="E429" s="591"/>
      <c r="F429" s="584"/>
      <c r="G429" s="150"/>
      <c r="H429" s="151" t="s">
        <v>631</v>
      </c>
      <c r="I429" s="152"/>
    </row>
    <row r="430" spans="1:9" ht="25.5" x14ac:dyDescent="0.25">
      <c r="A430" s="141">
        <v>56</v>
      </c>
      <c r="B430" s="142" t="s">
        <v>632</v>
      </c>
      <c r="C430" s="143" t="s">
        <v>288</v>
      </c>
      <c r="D430" s="141" t="s">
        <v>633</v>
      </c>
      <c r="E430" s="581">
        <v>0</v>
      </c>
      <c r="F430" s="582">
        <v>0</v>
      </c>
      <c r="G430" s="144">
        <f>+E430+F430</f>
        <v>0</v>
      </c>
      <c r="H430" s="145" t="s">
        <v>251</v>
      </c>
      <c r="I430" s="146"/>
    </row>
    <row r="431" spans="1:9" ht="25.5" x14ac:dyDescent="0.25">
      <c r="A431" s="147"/>
      <c r="B431" s="148" t="s">
        <v>634</v>
      </c>
      <c r="C431" s="148" t="s">
        <v>634</v>
      </c>
      <c r="D431" s="153"/>
      <c r="E431" s="591"/>
      <c r="F431" s="584"/>
      <c r="G431" s="150"/>
      <c r="H431" s="154" t="s">
        <v>265</v>
      </c>
      <c r="I431" s="152"/>
    </row>
    <row r="432" spans="1:9" x14ac:dyDescent="0.25">
      <c r="A432" s="147"/>
      <c r="B432" s="162"/>
      <c r="C432" s="153"/>
      <c r="D432" s="153"/>
      <c r="E432" s="591"/>
      <c r="F432" s="584"/>
      <c r="G432" s="150"/>
      <c r="H432" s="151" t="s">
        <v>635</v>
      </c>
      <c r="I432" s="152"/>
    </row>
    <row r="433" spans="1:9" ht="25.5" x14ac:dyDescent="0.25">
      <c r="A433" s="141">
        <v>57</v>
      </c>
      <c r="B433" s="142" t="s">
        <v>636</v>
      </c>
      <c r="C433" s="143" t="s">
        <v>275</v>
      </c>
      <c r="D433" s="141" t="s">
        <v>637</v>
      </c>
      <c r="E433" s="581">
        <v>119600000</v>
      </c>
      <c r="F433" s="582">
        <v>19980000</v>
      </c>
      <c r="G433" s="144">
        <f>+E433+F433</f>
        <v>139580000</v>
      </c>
      <c r="H433" s="145" t="s">
        <v>251</v>
      </c>
      <c r="I433" s="146"/>
    </row>
    <row r="434" spans="1:9" ht="51" x14ac:dyDescent="0.25">
      <c r="A434" s="147"/>
      <c r="B434" s="148" t="s">
        <v>638</v>
      </c>
      <c r="C434" s="148"/>
      <c r="D434" s="153"/>
      <c r="E434" s="591"/>
      <c r="F434" s="584"/>
      <c r="G434" s="150"/>
      <c r="H434" s="154" t="s">
        <v>265</v>
      </c>
      <c r="I434" s="152"/>
    </row>
    <row r="435" spans="1:9" x14ac:dyDescent="0.25">
      <c r="A435" s="147"/>
      <c r="B435" s="153"/>
      <c r="C435" s="153"/>
      <c r="D435" s="153"/>
      <c r="E435" s="591"/>
      <c r="F435" s="584"/>
      <c r="G435" s="150"/>
      <c r="H435" s="151" t="s">
        <v>639</v>
      </c>
      <c r="I435" s="152"/>
    </row>
    <row r="436" spans="1:9" x14ac:dyDescent="0.25">
      <c r="A436" s="147"/>
      <c r="B436" s="153"/>
      <c r="C436" s="153"/>
      <c r="D436" s="153"/>
      <c r="E436" s="591"/>
      <c r="F436" s="584"/>
      <c r="G436" s="150"/>
      <c r="H436" s="151" t="s">
        <v>640</v>
      </c>
      <c r="I436" s="152"/>
    </row>
    <row r="437" spans="1:9" x14ac:dyDescent="0.25">
      <c r="A437" s="147"/>
      <c r="B437" s="153"/>
      <c r="C437" s="153"/>
      <c r="D437" s="153"/>
      <c r="E437" s="591"/>
      <c r="F437" s="584"/>
      <c r="G437" s="150"/>
      <c r="H437" s="151" t="s">
        <v>641</v>
      </c>
      <c r="I437" s="152"/>
    </row>
    <row r="438" spans="1:9" x14ac:dyDescent="0.25">
      <c r="A438" s="147"/>
      <c r="B438" s="153"/>
      <c r="C438" s="153"/>
      <c r="D438" s="153"/>
      <c r="E438" s="591"/>
      <c r="F438" s="584"/>
      <c r="G438" s="150"/>
      <c r="H438" s="151" t="s">
        <v>293</v>
      </c>
      <c r="I438" s="152"/>
    </row>
    <row r="439" spans="1:9" x14ac:dyDescent="0.25">
      <c r="A439" s="147"/>
      <c r="B439" s="153"/>
      <c r="C439" s="153"/>
      <c r="D439" s="153"/>
      <c r="E439" s="591"/>
      <c r="F439" s="584"/>
      <c r="G439" s="150"/>
      <c r="H439" s="151" t="s">
        <v>307</v>
      </c>
      <c r="I439" s="152"/>
    </row>
    <row r="440" spans="1:9" x14ac:dyDescent="0.25">
      <c r="A440" s="147"/>
      <c r="B440" s="153"/>
      <c r="C440" s="153"/>
      <c r="D440" s="153"/>
      <c r="E440" s="591"/>
      <c r="F440" s="584"/>
      <c r="G440" s="150"/>
      <c r="H440" s="151" t="s">
        <v>642</v>
      </c>
      <c r="I440" s="152"/>
    </row>
    <row r="441" spans="1:9" ht="25.5" x14ac:dyDescent="0.25">
      <c r="A441" s="141">
        <v>58</v>
      </c>
      <c r="B441" s="142" t="s">
        <v>643</v>
      </c>
      <c r="C441" s="143" t="s">
        <v>275</v>
      </c>
      <c r="D441" s="173" t="s">
        <v>644</v>
      </c>
      <c r="E441" s="581">
        <v>168460000</v>
      </c>
      <c r="F441" s="582">
        <v>9498000</v>
      </c>
      <c r="G441" s="144">
        <f>+E441+F441</f>
        <v>177958000</v>
      </c>
      <c r="H441" s="145" t="s">
        <v>251</v>
      </c>
      <c r="I441" s="146"/>
    </row>
    <row r="442" spans="1:9" ht="38.25" x14ac:dyDescent="0.25">
      <c r="A442" s="147"/>
      <c r="B442" s="148" t="s">
        <v>645</v>
      </c>
      <c r="C442" s="148"/>
      <c r="D442" s="153"/>
      <c r="E442" s="591"/>
      <c r="F442" s="584"/>
      <c r="G442" s="150"/>
      <c r="H442" s="151" t="s">
        <v>303</v>
      </c>
      <c r="I442" s="152"/>
    </row>
    <row r="443" spans="1:9" x14ac:dyDescent="0.25">
      <c r="A443" s="147"/>
      <c r="B443" s="153"/>
      <c r="C443" s="153"/>
      <c r="D443" s="153"/>
      <c r="E443" s="591"/>
      <c r="F443" s="584"/>
      <c r="G443" s="150"/>
      <c r="H443" s="151" t="s">
        <v>646</v>
      </c>
      <c r="I443" s="152"/>
    </row>
    <row r="444" spans="1:9" x14ac:dyDescent="0.25">
      <c r="A444" s="147"/>
      <c r="B444" s="153"/>
      <c r="C444" s="153"/>
      <c r="D444" s="153"/>
      <c r="E444" s="591"/>
      <c r="F444" s="584"/>
      <c r="G444" s="150"/>
      <c r="H444" s="151" t="s">
        <v>647</v>
      </c>
      <c r="I444" s="152"/>
    </row>
    <row r="445" spans="1:9" x14ac:dyDescent="0.25">
      <c r="A445" s="147"/>
      <c r="B445" s="153"/>
      <c r="C445" s="153"/>
      <c r="D445" s="153"/>
      <c r="E445" s="591"/>
      <c r="F445" s="584"/>
      <c r="G445" s="150"/>
      <c r="H445" s="151" t="s">
        <v>293</v>
      </c>
      <c r="I445" s="152"/>
    </row>
    <row r="446" spans="1:9" x14ac:dyDescent="0.25">
      <c r="A446" s="147"/>
      <c r="B446" s="153"/>
      <c r="C446" s="153"/>
      <c r="D446" s="153"/>
      <c r="E446" s="591"/>
      <c r="F446" s="584"/>
      <c r="G446" s="150"/>
      <c r="H446" s="151" t="s">
        <v>307</v>
      </c>
      <c r="I446" s="152"/>
    </row>
    <row r="447" spans="1:9" x14ac:dyDescent="0.25">
      <c r="A447" s="147"/>
      <c r="B447" s="153"/>
      <c r="C447" s="153"/>
      <c r="D447" s="153"/>
      <c r="E447" s="591"/>
      <c r="F447" s="584"/>
      <c r="G447" s="150"/>
      <c r="H447" s="151" t="s">
        <v>648</v>
      </c>
      <c r="I447" s="152"/>
    </row>
    <row r="448" spans="1:9" ht="25.5" x14ac:dyDescent="0.25">
      <c r="A448" s="141">
        <v>59</v>
      </c>
      <c r="B448" s="142" t="s">
        <v>649</v>
      </c>
      <c r="C448" s="143" t="s">
        <v>650</v>
      </c>
      <c r="D448" s="141" t="s">
        <v>651</v>
      </c>
      <c r="E448" s="581">
        <v>191000000</v>
      </c>
      <c r="F448" s="582">
        <v>15300000</v>
      </c>
      <c r="G448" s="144">
        <f>+E448+F448</f>
        <v>206300000</v>
      </c>
      <c r="H448" s="145" t="s">
        <v>251</v>
      </c>
      <c r="I448" s="146"/>
    </row>
    <row r="449" spans="1:9" ht="25.5" x14ac:dyDescent="0.25">
      <c r="A449" s="147"/>
      <c r="B449" s="148" t="s">
        <v>652</v>
      </c>
      <c r="C449" s="148"/>
      <c r="D449" s="153"/>
      <c r="E449" s="591"/>
      <c r="F449" s="584"/>
      <c r="G449" s="150"/>
      <c r="H449" s="154" t="s">
        <v>265</v>
      </c>
      <c r="I449" s="152"/>
    </row>
    <row r="450" spans="1:9" x14ac:dyDescent="0.25">
      <c r="A450" s="147"/>
      <c r="B450" s="153"/>
      <c r="C450" s="153"/>
      <c r="D450" s="153"/>
      <c r="E450" s="591"/>
      <c r="F450" s="584"/>
      <c r="G450" s="150"/>
      <c r="H450" s="151" t="s">
        <v>653</v>
      </c>
      <c r="I450" s="152"/>
    </row>
    <row r="451" spans="1:9" x14ac:dyDescent="0.25">
      <c r="A451" s="147"/>
      <c r="B451" s="153"/>
      <c r="C451" s="153"/>
      <c r="D451" s="153"/>
      <c r="E451" s="591"/>
      <c r="F451" s="584"/>
      <c r="G451" s="150"/>
      <c r="H451" s="151" t="s">
        <v>654</v>
      </c>
      <c r="I451" s="152"/>
    </row>
    <row r="452" spans="1:9" x14ac:dyDescent="0.25">
      <c r="A452" s="147"/>
      <c r="B452" s="153"/>
      <c r="C452" s="153"/>
      <c r="D452" s="153"/>
      <c r="E452" s="591"/>
      <c r="F452" s="584"/>
      <c r="G452" s="150"/>
      <c r="H452" s="151" t="s">
        <v>293</v>
      </c>
      <c r="I452" s="152"/>
    </row>
    <row r="453" spans="1:9" x14ac:dyDescent="0.25">
      <c r="A453" s="147"/>
      <c r="B453" s="153"/>
      <c r="C453" s="153"/>
      <c r="D453" s="153"/>
      <c r="E453" s="591"/>
      <c r="F453" s="584"/>
      <c r="G453" s="150"/>
      <c r="H453" s="151" t="s">
        <v>307</v>
      </c>
      <c r="I453" s="152"/>
    </row>
    <row r="454" spans="1:9" x14ac:dyDescent="0.25">
      <c r="A454" s="147"/>
      <c r="B454" s="153"/>
      <c r="C454" s="153"/>
      <c r="D454" s="153"/>
      <c r="E454" s="591"/>
      <c r="F454" s="584"/>
      <c r="G454" s="150"/>
      <c r="H454" s="151" t="s">
        <v>655</v>
      </c>
      <c r="I454" s="152"/>
    </row>
    <row r="455" spans="1:9" ht="25.5" x14ac:dyDescent="0.25">
      <c r="A455" s="141">
        <v>60</v>
      </c>
      <c r="B455" s="175" t="s">
        <v>656</v>
      </c>
      <c r="C455" s="143" t="s">
        <v>262</v>
      </c>
      <c r="D455" s="141" t="s">
        <v>657</v>
      </c>
      <c r="E455" s="581">
        <v>300580000</v>
      </c>
      <c r="F455" s="582">
        <v>15029000</v>
      </c>
      <c r="G455" s="144">
        <f>+E455+F455</f>
        <v>315609000</v>
      </c>
      <c r="H455" s="145" t="s">
        <v>251</v>
      </c>
      <c r="I455" s="146"/>
    </row>
    <row r="456" spans="1:9" ht="51" x14ac:dyDescent="0.25">
      <c r="A456" s="155"/>
      <c r="B456" s="206" t="s">
        <v>658</v>
      </c>
      <c r="C456" s="205"/>
      <c r="D456" s="156"/>
      <c r="E456" s="592"/>
      <c r="F456" s="593"/>
      <c r="G456" s="158"/>
      <c r="H456" s="159" t="s">
        <v>265</v>
      </c>
      <c r="I456" s="160"/>
    </row>
    <row r="457" spans="1:9" x14ac:dyDescent="0.25">
      <c r="A457" s="147"/>
      <c r="B457" s="176"/>
      <c r="C457" s="148"/>
      <c r="D457" s="153"/>
      <c r="E457" s="591"/>
      <c r="F457" s="594"/>
      <c r="G457" s="150"/>
      <c r="H457" s="151" t="s">
        <v>659</v>
      </c>
      <c r="I457" s="152"/>
    </row>
    <row r="458" spans="1:9" x14ac:dyDescent="0.25">
      <c r="A458" s="147"/>
      <c r="B458" s="176"/>
      <c r="C458" s="148"/>
      <c r="D458" s="153"/>
      <c r="E458" s="591"/>
      <c r="F458" s="594"/>
      <c r="G458" s="150"/>
      <c r="H458" s="151" t="s">
        <v>660</v>
      </c>
      <c r="I458" s="152"/>
    </row>
    <row r="459" spans="1:9" x14ac:dyDescent="0.25">
      <c r="A459" s="147"/>
      <c r="B459" s="152"/>
      <c r="C459" s="153"/>
      <c r="D459" s="153"/>
      <c r="E459" s="591"/>
      <c r="F459" s="594"/>
      <c r="G459" s="150"/>
      <c r="H459" s="163" t="s">
        <v>661</v>
      </c>
      <c r="I459" s="152"/>
    </row>
    <row r="460" spans="1:9" x14ac:dyDescent="0.25">
      <c r="A460" s="147"/>
      <c r="B460" s="152"/>
      <c r="C460" s="153"/>
      <c r="D460" s="153"/>
      <c r="E460" s="591"/>
      <c r="F460" s="594"/>
      <c r="G460" s="150"/>
      <c r="H460" s="151" t="s">
        <v>662</v>
      </c>
      <c r="I460" s="152"/>
    </row>
    <row r="461" spans="1:9" x14ac:dyDescent="0.25">
      <c r="A461" s="147"/>
      <c r="B461" s="152"/>
      <c r="C461" s="153"/>
      <c r="D461" s="153"/>
      <c r="E461" s="591"/>
      <c r="F461" s="594"/>
      <c r="G461" s="150"/>
      <c r="H461" s="151" t="s">
        <v>332</v>
      </c>
      <c r="I461" s="152"/>
    </row>
    <row r="462" spans="1:9" x14ac:dyDescent="0.25">
      <c r="A462" s="147"/>
      <c r="B462" s="152"/>
      <c r="C462" s="153"/>
      <c r="D462" s="153"/>
      <c r="E462" s="591"/>
      <c r="F462" s="594"/>
      <c r="G462" s="150"/>
      <c r="H462" s="151" t="s">
        <v>333</v>
      </c>
      <c r="I462" s="152"/>
    </row>
    <row r="463" spans="1:9" x14ac:dyDescent="0.25">
      <c r="A463" s="177"/>
      <c r="B463" s="156"/>
      <c r="C463" s="156"/>
      <c r="D463" s="156"/>
      <c r="E463" s="592"/>
      <c r="F463" s="593"/>
      <c r="G463" s="158"/>
      <c r="H463" s="167" t="s">
        <v>663</v>
      </c>
      <c r="I463" s="156"/>
    </row>
    <row r="464" spans="1:9" ht="25.5" x14ac:dyDescent="0.25">
      <c r="A464" s="147">
        <v>61</v>
      </c>
      <c r="B464" s="164" t="s">
        <v>664</v>
      </c>
      <c r="C464" s="165" t="s">
        <v>365</v>
      </c>
      <c r="D464" s="147" t="s">
        <v>665</v>
      </c>
      <c r="E464" s="587">
        <v>120000000</v>
      </c>
      <c r="F464" s="588">
        <v>10000000</v>
      </c>
      <c r="G464" s="166">
        <f>+E464+F464</f>
        <v>130000000</v>
      </c>
      <c r="H464" s="151" t="s">
        <v>666</v>
      </c>
      <c r="I464" s="152"/>
    </row>
    <row r="465" spans="1:9" ht="25.5" x14ac:dyDescent="0.25">
      <c r="A465" s="147"/>
      <c r="B465" s="148" t="s">
        <v>667</v>
      </c>
      <c r="C465" s="148"/>
      <c r="D465" s="153"/>
      <c r="E465" s="583"/>
      <c r="F465" s="584"/>
      <c r="G465" s="150"/>
      <c r="H465" s="151" t="s">
        <v>265</v>
      </c>
      <c r="I465" s="152"/>
    </row>
    <row r="466" spans="1:9" x14ac:dyDescent="0.25">
      <c r="A466" s="147"/>
      <c r="B466" s="153"/>
      <c r="C466" s="153"/>
      <c r="D466" s="153"/>
      <c r="E466" s="583"/>
      <c r="F466" s="584"/>
      <c r="G466" s="150"/>
      <c r="H466" s="151" t="s">
        <v>668</v>
      </c>
      <c r="I466" s="152"/>
    </row>
    <row r="467" spans="1:9" x14ac:dyDescent="0.25">
      <c r="A467" s="147"/>
      <c r="B467" s="153"/>
      <c r="C467" s="153"/>
      <c r="D467" s="153"/>
      <c r="E467" s="583"/>
      <c r="F467" s="584"/>
      <c r="G467" s="150"/>
      <c r="H467" s="151" t="s">
        <v>669</v>
      </c>
      <c r="I467" s="152"/>
    </row>
    <row r="468" spans="1:9" x14ac:dyDescent="0.25">
      <c r="A468" s="147"/>
      <c r="B468" s="153"/>
      <c r="C468" s="153"/>
      <c r="D468" s="153"/>
      <c r="E468" s="583"/>
      <c r="F468" s="584"/>
      <c r="G468" s="150"/>
      <c r="H468" s="151" t="s">
        <v>670</v>
      </c>
      <c r="I468" s="152"/>
    </row>
    <row r="469" spans="1:9" x14ac:dyDescent="0.25">
      <c r="A469" s="147"/>
      <c r="B469" s="153"/>
      <c r="C469" s="153"/>
      <c r="D469" s="153"/>
      <c r="E469" s="583"/>
      <c r="F469" s="584"/>
      <c r="G469" s="150"/>
      <c r="H469" s="151" t="s">
        <v>671</v>
      </c>
      <c r="I469" s="152"/>
    </row>
    <row r="470" spans="1:9" x14ac:dyDescent="0.25">
      <c r="A470" s="147"/>
      <c r="B470" s="153"/>
      <c r="C470" s="153"/>
      <c r="D470" s="153"/>
      <c r="E470" s="583"/>
      <c r="F470" s="584"/>
      <c r="G470" s="150"/>
      <c r="H470" s="151" t="s">
        <v>672</v>
      </c>
      <c r="I470" s="152"/>
    </row>
    <row r="471" spans="1:9" x14ac:dyDescent="0.25">
      <c r="A471" s="147"/>
      <c r="B471" s="153"/>
      <c r="C471" s="153"/>
      <c r="D471" s="153"/>
      <c r="E471" s="583"/>
      <c r="F471" s="584"/>
      <c r="G471" s="150"/>
      <c r="H471" s="151" t="s">
        <v>293</v>
      </c>
      <c r="I471" s="152"/>
    </row>
    <row r="472" spans="1:9" x14ac:dyDescent="0.25">
      <c r="A472" s="147"/>
      <c r="B472" s="153"/>
      <c r="C472" s="153"/>
      <c r="D472" s="178"/>
      <c r="E472" s="583"/>
      <c r="F472" s="584"/>
      <c r="G472" s="150"/>
      <c r="H472" s="151" t="s">
        <v>307</v>
      </c>
      <c r="I472" s="153"/>
    </row>
    <row r="473" spans="1:9" x14ac:dyDescent="0.25">
      <c r="A473" s="155"/>
      <c r="B473" s="156"/>
      <c r="C473" s="156"/>
      <c r="D473" s="156"/>
      <c r="E473" s="585"/>
      <c r="F473" s="586"/>
      <c r="G473" s="158"/>
      <c r="H473" s="167" t="s">
        <v>673</v>
      </c>
      <c r="I473" s="156"/>
    </row>
    <row r="474" spans="1:9" ht="25.5" x14ac:dyDescent="0.25">
      <c r="A474" s="147">
        <v>62</v>
      </c>
      <c r="B474" s="164" t="s">
        <v>674</v>
      </c>
      <c r="C474" s="165" t="s">
        <v>675</v>
      </c>
      <c r="D474" s="147" t="s">
        <v>676</v>
      </c>
      <c r="E474" s="587">
        <v>185000000</v>
      </c>
      <c r="F474" s="588">
        <v>10000000</v>
      </c>
      <c r="G474" s="166">
        <f>+E474+F474</f>
        <v>195000000</v>
      </c>
      <c r="H474" s="151" t="s">
        <v>677</v>
      </c>
      <c r="I474" s="152"/>
    </row>
    <row r="475" spans="1:9" ht="38.25" x14ac:dyDescent="0.25">
      <c r="A475" s="147"/>
      <c r="B475" s="148" t="s">
        <v>678</v>
      </c>
      <c r="C475" s="148"/>
      <c r="D475" s="153"/>
      <c r="E475" s="583"/>
      <c r="F475" s="584"/>
      <c r="G475" s="150"/>
      <c r="H475" s="154" t="s">
        <v>265</v>
      </c>
      <c r="I475" s="152"/>
    </row>
    <row r="476" spans="1:9" x14ac:dyDescent="0.25">
      <c r="A476" s="147"/>
      <c r="B476" s="153"/>
      <c r="C476" s="153"/>
      <c r="D476" s="153"/>
      <c r="E476" s="583"/>
      <c r="F476" s="584"/>
      <c r="G476" s="150"/>
      <c r="H476" s="151" t="s">
        <v>679</v>
      </c>
      <c r="I476" s="152"/>
    </row>
    <row r="477" spans="1:9" x14ac:dyDescent="0.25">
      <c r="A477" s="147"/>
      <c r="B477" s="153"/>
      <c r="C477" s="153"/>
      <c r="D477" s="153"/>
      <c r="E477" s="583"/>
      <c r="F477" s="584"/>
      <c r="G477" s="150"/>
      <c r="H477" s="151" t="s">
        <v>680</v>
      </c>
      <c r="I477" s="152"/>
    </row>
    <row r="478" spans="1:9" x14ac:dyDescent="0.25">
      <c r="A478" s="147"/>
      <c r="B478" s="153"/>
      <c r="C478" s="153"/>
      <c r="D478" s="153"/>
      <c r="E478" s="583"/>
      <c r="F478" s="584"/>
      <c r="G478" s="150"/>
      <c r="H478" s="151" t="s">
        <v>681</v>
      </c>
      <c r="I478" s="152"/>
    </row>
    <row r="479" spans="1:9" x14ac:dyDescent="0.25">
      <c r="A479" s="147"/>
      <c r="B479" s="153"/>
      <c r="C479" s="153"/>
      <c r="D479" s="153"/>
      <c r="E479" s="583"/>
      <c r="F479" s="584"/>
      <c r="G479" s="150"/>
      <c r="H479" s="151" t="s">
        <v>682</v>
      </c>
      <c r="I479" s="152"/>
    </row>
    <row r="480" spans="1:9" x14ac:dyDescent="0.25">
      <c r="A480" s="147"/>
      <c r="B480" s="153"/>
      <c r="C480" s="153"/>
      <c r="D480" s="153"/>
      <c r="E480" s="583"/>
      <c r="F480" s="584"/>
      <c r="G480" s="150"/>
      <c r="H480" s="151" t="s">
        <v>683</v>
      </c>
      <c r="I480" s="152"/>
    </row>
    <row r="481" spans="1:9" x14ac:dyDescent="0.25">
      <c r="A481" s="147"/>
      <c r="B481" s="153"/>
      <c r="C481" s="153"/>
      <c r="D481" s="153"/>
      <c r="E481" s="583"/>
      <c r="F481" s="584"/>
      <c r="G481" s="150"/>
      <c r="H481" s="151" t="s">
        <v>293</v>
      </c>
      <c r="I481" s="152"/>
    </row>
    <row r="482" spans="1:9" x14ac:dyDescent="0.25">
      <c r="A482" s="147"/>
      <c r="B482" s="153"/>
      <c r="C482" s="153"/>
      <c r="D482" s="153"/>
      <c r="E482" s="583"/>
      <c r="F482" s="584"/>
      <c r="G482" s="150"/>
      <c r="H482" s="154" t="s">
        <v>307</v>
      </c>
      <c r="I482" s="152"/>
    </row>
    <row r="483" spans="1:9" x14ac:dyDescent="0.25">
      <c r="A483" s="155"/>
      <c r="B483" s="156"/>
      <c r="C483" s="156"/>
      <c r="D483" s="156"/>
      <c r="E483" s="585"/>
      <c r="F483" s="586"/>
      <c r="G483" s="158"/>
      <c r="H483" s="159" t="s">
        <v>684</v>
      </c>
      <c r="I483" s="160"/>
    </row>
    <row r="484" spans="1:9" ht="25.5" x14ac:dyDescent="0.25">
      <c r="A484" s="147">
        <v>63</v>
      </c>
      <c r="B484" s="164" t="s">
        <v>685</v>
      </c>
      <c r="C484" s="165" t="s">
        <v>365</v>
      </c>
      <c r="D484" s="165" t="s">
        <v>686</v>
      </c>
      <c r="E484" s="587">
        <v>55000000</v>
      </c>
      <c r="F484" s="588">
        <v>2750000</v>
      </c>
      <c r="G484" s="166">
        <f>+E484+F484</f>
        <v>57750000</v>
      </c>
      <c r="H484" s="151" t="s">
        <v>687</v>
      </c>
      <c r="I484" s="152"/>
    </row>
    <row r="485" spans="1:9" ht="25.5" x14ac:dyDescent="0.25">
      <c r="A485" s="147"/>
      <c r="B485" s="148" t="s">
        <v>688</v>
      </c>
      <c r="C485" s="148"/>
      <c r="D485" s="153"/>
      <c r="E485" s="583"/>
      <c r="F485" s="584"/>
      <c r="G485" s="150"/>
      <c r="H485" s="154" t="s">
        <v>265</v>
      </c>
      <c r="I485" s="152"/>
    </row>
    <row r="486" spans="1:9" x14ac:dyDescent="0.25">
      <c r="A486" s="147"/>
      <c r="B486" s="153"/>
      <c r="C486" s="153"/>
      <c r="D486" s="153"/>
      <c r="E486" s="583"/>
      <c r="F486" s="584"/>
      <c r="G486" s="150"/>
      <c r="H486" s="151" t="s">
        <v>689</v>
      </c>
      <c r="I486" s="152"/>
    </row>
    <row r="487" spans="1:9" x14ac:dyDescent="0.25">
      <c r="A487" s="147"/>
      <c r="B487" s="153"/>
      <c r="C487" s="153"/>
      <c r="D487" s="153"/>
      <c r="E487" s="583"/>
      <c r="F487" s="584"/>
      <c r="G487" s="150"/>
      <c r="H487" s="151" t="s">
        <v>690</v>
      </c>
      <c r="I487" s="152"/>
    </row>
    <row r="488" spans="1:9" x14ac:dyDescent="0.25">
      <c r="A488" s="147"/>
      <c r="B488" s="153"/>
      <c r="C488" s="153"/>
      <c r="D488" s="153"/>
      <c r="E488" s="583"/>
      <c r="F488" s="584"/>
      <c r="G488" s="150"/>
      <c r="H488" s="151" t="s">
        <v>691</v>
      </c>
      <c r="I488" s="152"/>
    </row>
    <row r="489" spans="1:9" x14ac:dyDescent="0.25">
      <c r="A489" s="147"/>
      <c r="B489" s="153"/>
      <c r="C489" s="153"/>
      <c r="D489" s="153"/>
      <c r="E489" s="583"/>
      <c r="F489" s="584"/>
      <c r="G489" s="150"/>
      <c r="H489" s="151" t="s">
        <v>293</v>
      </c>
      <c r="I489" s="152"/>
    </row>
    <row r="490" spans="1:9" x14ac:dyDescent="0.25">
      <c r="A490" s="147"/>
      <c r="B490" s="153"/>
      <c r="C490" s="153"/>
      <c r="D490" s="153"/>
      <c r="E490" s="583"/>
      <c r="F490" s="584"/>
      <c r="G490" s="150"/>
      <c r="H490" s="151" t="s">
        <v>307</v>
      </c>
      <c r="I490" s="152"/>
    </row>
    <row r="491" spans="1:9" x14ac:dyDescent="0.25">
      <c r="A491" s="155"/>
      <c r="B491" s="156"/>
      <c r="C491" s="156"/>
      <c r="D491" s="156"/>
      <c r="E491" s="585"/>
      <c r="F491" s="586"/>
      <c r="G491" s="158"/>
      <c r="H491" s="161" t="s">
        <v>692</v>
      </c>
      <c r="I491" s="160"/>
    </row>
    <row r="492" spans="1:9" ht="25.5" x14ac:dyDescent="0.25">
      <c r="A492" s="147">
        <v>64</v>
      </c>
      <c r="B492" s="164" t="s">
        <v>693</v>
      </c>
      <c r="C492" s="165" t="s">
        <v>288</v>
      </c>
      <c r="D492" s="147" t="s">
        <v>694</v>
      </c>
      <c r="E492" s="587">
        <v>50000000</v>
      </c>
      <c r="F492" s="588">
        <v>5000000</v>
      </c>
      <c r="G492" s="144">
        <f>+E492+F492</f>
        <v>55000000</v>
      </c>
      <c r="H492" s="151" t="s">
        <v>677</v>
      </c>
      <c r="I492" s="152"/>
    </row>
    <row r="493" spans="1:9" ht="25.5" x14ac:dyDescent="0.25">
      <c r="A493" s="147"/>
      <c r="B493" s="148" t="s">
        <v>695</v>
      </c>
      <c r="C493" s="148"/>
      <c r="D493" s="153"/>
      <c r="E493" s="583"/>
      <c r="F493" s="584"/>
      <c r="G493" s="150"/>
      <c r="H493" s="154" t="s">
        <v>265</v>
      </c>
      <c r="I493" s="152"/>
    </row>
    <row r="494" spans="1:9" x14ac:dyDescent="0.25">
      <c r="A494" s="147"/>
      <c r="B494" s="153"/>
      <c r="C494" s="153"/>
      <c r="D494" s="153"/>
      <c r="E494" s="583"/>
      <c r="F494" s="584"/>
      <c r="G494" s="150"/>
      <c r="H494" s="151" t="s">
        <v>696</v>
      </c>
      <c r="I494" s="152"/>
    </row>
    <row r="495" spans="1:9" x14ac:dyDescent="0.25">
      <c r="A495" s="147"/>
      <c r="B495" s="153"/>
      <c r="C495" s="153"/>
      <c r="D495" s="153"/>
      <c r="E495" s="583"/>
      <c r="F495" s="584"/>
      <c r="G495" s="150"/>
      <c r="H495" s="151" t="s">
        <v>697</v>
      </c>
      <c r="I495" s="152"/>
    </row>
    <row r="496" spans="1:9" x14ac:dyDescent="0.25">
      <c r="A496" s="147"/>
      <c r="B496" s="153"/>
      <c r="C496" s="153"/>
      <c r="D496" s="153"/>
      <c r="E496" s="583"/>
      <c r="F496" s="584"/>
      <c r="G496" s="150"/>
      <c r="H496" s="151" t="s">
        <v>698</v>
      </c>
      <c r="I496" s="152"/>
    </row>
    <row r="497" spans="1:9" x14ac:dyDescent="0.25">
      <c r="A497" s="147"/>
      <c r="B497" s="153"/>
      <c r="C497" s="153"/>
      <c r="D497" s="153"/>
      <c r="E497" s="583"/>
      <c r="F497" s="584"/>
      <c r="G497" s="150"/>
      <c r="H497" s="151" t="s">
        <v>699</v>
      </c>
      <c r="I497" s="152"/>
    </row>
    <row r="498" spans="1:9" x14ac:dyDescent="0.25">
      <c r="A498" s="147"/>
      <c r="B498" s="153"/>
      <c r="C498" s="153"/>
      <c r="D498" s="153"/>
      <c r="E498" s="583"/>
      <c r="F498" s="584"/>
      <c r="G498" s="150"/>
      <c r="H498" s="151" t="s">
        <v>700</v>
      </c>
      <c r="I498" s="152"/>
    </row>
    <row r="499" spans="1:9" x14ac:dyDescent="0.25">
      <c r="A499" s="147"/>
      <c r="B499" s="153"/>
      <c r="C499" s="153"/>
      <c r="D499" s="153"/>
      <c r="E499" s="583"/>
      <c r="F499" s="584"/>
      <c r="G499" s="150"/>
      <c r="H499" s="151" t="s">
        <v>293</v>
      </c>
      <c r="I499" s="152"/>
    </row>
    <row r="500" spans="1:9" x14ac:dyDescent="0.25">
      <c r="A500" s="147"/>
      <c r="B500" s="153"/>
      <c r="C500" s="153"/>
      <c r="D500" s="153"/>
      <c r="E500" s="583"/>
      <c r="F500" s="584"/>
      <c r="G500" s="150"/>
      <c r="H500" s="151" t="s">
        <v>307</v>
      </c>
      <c r="I500" s="152"/>
    </row>
    <row r="501" spans="1:9" x14ac:dyDescent="0.25">
      <c r="A501" s="155"/>
      <c r="B501" s="156"/>
      <c r="C501" s="156"/>
      <c r="D501" s="156"/>
      <c r="E501" s="585"/>
      <c r="F501" s="586"/>
      <c r="G501" s="158"/>
      <c r="H501" s="159" t="s">
        <v>701</v>
      </c>
      <c r="I501" s="160"/>
    </row>
    <row r="502" spans="1:9" ht="25.5" x14ac:dyDescent="0.25">
      <c r="A502" s="147">
        <v>65</v>
      </c>
      <c r="B502" s="164" t="s">
        <v>702</v>
      </c>
      <c r="C502" s="165" t="s">
        <v>372</v>
      </c>
      <c r="D502" s="147" t="s">
        <v>703</v>
      </c>
      <c r="E502" s="587">
        <v>98186818</v>
      </c>
      <c r="F502" s="588">
        <v>5000000</v>
      </c>
      <c r="G502" s="166">
        <f>+E502+F502</f>
        <v>103186818</v>
      </c>
      <c r="H502" s="151" t="s">
        <v>704</v>
      </c>
      <c r="I502" s="152"/>
    </row>
    <row r="503" spans="1:9" ht="25.5" x14ac:dyDescent="0.25">
      <c r="A503" s="147"/>
      <c r="B503" s="179" t="s">
        <v>705</v>
      </c>
      <c r="C503" s="148"/>
      <c r="D503" s="153"/>
      <c r="E503" s="583"/>
      <c r="F503" s="584"/>
      <c r="G503" s="150"/>
      <c r="H503" s="154" t="s">
        <v>265</v>
      </c>
      <c r="I503" s="152"/>
    </row>
    <row r="504" spans="1:9" x14ac:dyDescent="0.25">
      <c r="A504" s="147"/>
      <c r="B504" s="153"/>
      <c r="C504" s="153"/>
      <c r="D504" s="153"/>
      <c r="E504" s="583"/>
      <c r="F504" s="584"/>
      <c r="G504" s="150"/>
      <c r="H504" s="151" t="s">
        <v>706</v>
      </c>
      <c r="I504" s="152"/>
    </row>
    <row r="505" spans="1:9" x14ac:dyDescent="0.25">
      <c r="A505" s="147"/>
      <c r="B505" s="153"/>
      <c r="C505" s="153"/>
      <c r="D505" s="153"/>
      <c r="E505" s="583"/>
      <c r="F505" s="584"/>
      <c r="G505" s="150"/>
      <c r="H505" s="151" t="s">
        <v>707</v>
      </c>
      <c r="I505" s="152"/>
    </row>
    <row r="506" spans="1:9" x14ac:dyDescent="0.25">
      <c r="A506" s="147"/>
      <c r="B506" s="153"/>
      <c r="C506" s="153"/>
      <c r="D506" s="153"/>
      <c r="E506" s="583"/>
      <c r="F506" s="584"/>
      <c r="G506" s="150"/>
      <c r="H506" s="151" t="s">
        <v>708</v>
      </c>
      <c r="I506" s="152"/>
    </row>
    <row r="507" spans="1:9" x14ac:dyDescent="0.25">
      <c r="A507" s="147"/>
      <c r="B507" s="153"/>
      <c r="C507" s="153"/>
      <c r="D507" s="153"/>
      <c r="E507" s="583"/>
      <c r="F507" s="584"/>
      <c r="G507" s="150"/>
      <c r="H507" s="151" t="s">
        <v>709</v>
      </c>
      <c r="I507" s="152"/>
    </row>
    <row r="508" spans="1:9" x14ac:dyDescent="0.25">
      <c r="A508" s="147"/>
      <c r="B508" s="153"/>
      <c r="C508" s="153"/>
      <c r="D508" s="153"/>
      <c r="E508" s="583"/>
      <c r="F508" s="584"/>
      <c r="G508" s="150"/>
      <c r="H508" s="151" t="s">
        <v>332</v>
      </c>
      <c r="I508" s="152"/>
    </row>
    <row r="509" spans="1:9" x14ac:dyDescent="0.25">
      <c r="A509" s="147"/>
      <c r="B509" s="153"/>
      <c r="C509" s="153"/>
      <c r="D509" s="153"/>
      <c r="E509" s="583"/>
      <c r="F509" s="584"/>
      <c r="G509" s="150"/>
      <c r="H509" s="154" t="s">
        <v>710</v>
      </c>
      <c r="I509" s="152"/>
    </row>
    <row r="510" spans="1:9" x14ac:dyDescent="0.25">
      <c r="A510" s="155"/>
      <c r="B510" s="156"/>
      <c r="C510" s="156"/>
      <c r="D510" s="156"/>
      <c r="E510" s="585"/>
      <c r="F510" s="586"/>
      <c r="G510" s="158"/>
      <c r="H510" s="159" t="s">
        <v>711</v>
      </c>
      <c r="I510" s="160"/>
    </row>
    <row r="511" spans="1:9" ht="25.5" x14ac:dyDescent="0.25">
      <c r="A511" s="147">
        <v>66</v>
      </c>
      <c r="B511" s="164" t="s">
        <v>712</v>
      </c>
      <c r="C511" s="165" t="s">
        <v>410</v>
      </c>
      <c r="D511" s="147" t="s">
        <v>713</v>
      </c>
      <c r="E511" s="587">
        <v>299120909</v>
      </c>
      <c r="F511" s="588">
        <v>15000000</v>
      </c>
      <c r="G511" s="166">
        <f>+E511+F511</f>
        <v>314120909</v>
      </c>
      <c r="H511" s="151" t="s">
        <v>677</v>
      </c>
      <c r="I511" s="152"/>
    </row>
    <row r="512" spans="1:9" ht="25.5" x14ac:dyDescent="0.25">
      <c r="A512" s="147"/>
      <c r="B512" s="148" t="s">
        <v>714</v>
      </c>
      <c r="C512" s="148"/>
      <c r="D512" s="153"/>
      <c r="E512" s="583"/>
      <c r="F512" s="584"/>
      <c r="G512" s="150"/>
      <c r="H512" s="154" t="s">
        <v>265</v>
      </c>
      <c r="I512" s="152"/>
    </row>
    <row r="513" spans="1:9" x14ac:dyDescent="0.25">
      <c r="A513" s="147"/>
      <c r="B513" s="153"/>
      <c r="C513" s="153"/>
      <c r="D513" s="153"/>
      <c r="E513" s="583"/>
      <c r="F513" s="584"/>
      <c r="G513" s="150"/>
      <c r="H513" s="151" t="s">
        <v>715</v>
      </c>
      <c r="I513" s="152"/>
    </row>
    <row r="514" spans="1:9" x14ac:dyDescent="0.25">
      <c r="A514" s="147"/>
      <c r="B514" s="153"/>
      <c r="C514" s="153"/>
      <c r="D514" s="153"/>
      <c r="E514" s="583"/>
      <c r="F514" s="584"/>
      <c r="G514" s="150"/>
      <c r="H514" s="151" t="s">
        <v>716</v>
      </c>
      <c r="I514" s="152"/>
    </row>
    <row r="515" spans="1:9" x14ac:dyDescent="0.25">
      <c r="A515" s="147"/>
      <c r="B515" s="153"/>
      <c r="C515" s="153"/>
      <c r="D515" s="153"/>
      <c r="E515" s="583"/>
      <c r="F515" s="584"/>
      <c r="G515" s="150"/>
      <c r="H515" s="151" t="s">
        <v>717</v>
      </c>
      <c r="I515" s="152"/>
    </row>
    <row r="516" spans="1:9" x14ac:dyDescent="0.25">
      <c r="A516" s="147"/>
      <c r="B516" s="153"/>
      <c r="C516" s="153"/>
      <c r="D516" s="153"/>
      <c r="E516" s="583"/>
      <c r="F516" s="584"/>
      <c r="G516" s="150"/>
      <c r="H516" s="151" t="s">
        <v>718</v>
      </c>
      <c r="I516" s="152"/>
    </row>
    <row r="517" spans="1:9" x14ac:dyDescent="0.25">
      <c r="A517" s="147"/>
      <c r="B517" s="153"/>
      <c r="C517" s="153"/>
      <c r="D517" s="153"/>
      <c r="E517" s="583"/>
      <c r="F517" s="584"/>
      <c r="G517" s="150"/>
      <c r="H517" s="151" t="s">
        <v>332</v>
      </c>
      <c r="I517" s="152"/>
    </row>
    <row r="518" spans="1:9" x14ac:dyDescent="0.25">
      <c r="A518" s="147"/>
      <c r="B518" s="153"/>
      <c r="C518" s="153"/>
      <c r="D518" s="153"/>
      <c r="E518" s="583"/>
      <c r="F518" s="584"/>
      <c r="G518" s="150"/>
      <c r="H518" s="151" t="s">
        <v>710</v>
      </c>
      <c r="I518" s="152"/>
    </row>
    <row r="519" spans="1:9" x14ac:dyDescent="0.25">
      <c r="A519" s="155"/>
      <c r="B519" s="156"/>
      <c r="C519" s="156"/>
      <c r="D519" s="156"/>
      <c r="E519" s="585"/>
      <c r="F519" s="586"/>
      <c r="G519" s="158"/>
      <c r="H519" s="159" t="s">
        <v>719</v>
      </c>
      <c r="I519" s="160"/>
    </row>
    <row r="520" spans="1:9" ht="25.5" x14ac:dyDescent="0.25">
      <c r="A520" s="147">
        <v>67</v>
      </c>
      <c r="B520" s="164" t="s">
        <v>720</v>
      </c>
      <c r="C520" s="165" t="s">
        <v>365</v>
      </c>
      <c r="D520" s="165" t="s">
        <v>721</v>
      </c>
      <c r="E520" s="587">
        <v>20000000</v>
      </c>
      <c r="F520" s="588">
        <v>4000000</v>
      </c>
      <c r="G520" s="166">
        <f>+E520+F520</f>
        <v>24000000</v>
      </c>
      <c r="H520" s="151" t="s">
        <v>687</v>
      </c>
      <c r="I520" s="152"/>
    </row>
    <row r="521" spans="1:9" ht="25.5" x14ac:dyDescent="0.25">
      <c r="A521" s="147"/>
      <c r="B521" s="148" t="s">
        <v>722</v>
      </c>
      <c r="C521" s="148"/>
      <c r="D521" s="153"/>
      <c r="E521" s="583"/>
      <c r="F521" s="584"/>
      <c r="G521" s="150"/>
      <c r="H521" s="154" t="s">
        <v>265</v>
      </c>
      <c r="I521" s="152"/>
    </row>
    <row r="522" spans="1:9" x14ac:dyDescent="0.25">
      <c r="A522" s="147"/>
      <c r="B522" s="153"/>
      <c r="C522" s="153"/>
      <c r="D522" s="153"/>
      <c r="E522" s="583"/>
      <c r="F522" s="584"/>
      <c r="G522" s="150"/>
      <c r="H522" s="151" t="s">
        <v>723</v>
      </c>
      <c r="I522" s="152"/>
    </row>
    <row r="523" spans="1:9" x14ac:dyDescent="0.25">
      <c r="A523" s="147"/>
      <c r="B523" s="153"/>
      <c r="C523" s="153"/>
      <c r="D523" s="153"/>
      <c r="E523" s="583"/>
      <c r="F523" s="584"/>
      <c r="G523" s="150"/>
      <c r="H523" s="151" t="s">
        <v>724</v>
      </c>
      <c r="I523" s="152"/>
    </row>
    <row r="524" spans="1:9" x14ac:dyDescent="0.25">
      <c r="A524" s="147"/>
      <c r="B524" s="153"/>
      <c r="C524" s="153"/>
      <c r="D524" s="153"/>
      <c r="E524" s="583"/>
      <c r="F524" s="584"/>
      <c r="G524" s="150"/>
      <c r="H524" s="151" t="s">
        <v>725</v>
      </c>
      <c r="I524" s="152"/>
    </row>
    <row r="525" spans="1:9" x14ac:dyDescent="0.25">
      <c r="A525" s="147"/>
      <c r="B525" s="153"/>
      <c r="C525" s="153"/>
      <c r="D525" s="153"/>
      <c r="E525" s="583"/>
      <c r="F525" s="584"/>
      <c r="G525" s="150"/>
      <c r="H525" s="151" t="s">
        <v>293</v>
      </c>
      <c r="I525" s="152"/>
    </row>
    <row r="526" spans="1:9" x14ac:dyDescent="0.25">
      <c r="A526" s="147"/>
      <c r="B526" s="153"/>
      <c r="C526" s="153"/>
      <c r="D526" s="153"/>
      <c r="E526" s="583"/>
      <c r="F526" s="584"/>
      <c r="G526" s="150"/>
      <c r="H526" s="151" t="s">
        <v>307</v>
      </c>
      <c r="I526" s="152"/>
    </row>
    <row r="527" spans="1:9" x14ac:dyDescent="0.25">
      <c r="A527" s="155"/>
      <c r="B527" s="156"/>
      <c r="C527" s="156"/>
      <c r="D527" s="156"/>
      <c r="E527" s="585"/>
      <c r="F527" s="586"/>
      <c r="G527" s="158"/>
      <c r="H527" s="159" t="s">
        <v>726</v>
      </c>
      <c r="I527" s="160"/>
    </row>
    <row r="528" spans="1:9" ht="25.5" x14ac:dyDescent="0.25">
      <c r="A528" s="147">
        <v>68</v>
      </c>
      <c r="B528" s="164" t="s">
        <v>727</v>
      </c>
      <c r="C528" s="165" t="s">
        <v>365</v>
      </c>
      <c r="D528" s="165" t="s">
        <v>728</v>
      </c>
      <c r="E528" s="587">
        <v>29910000</v>
      </c>
      <c r="F528" s="588">
        <v>7495500</v>
      </c>
      <c r="G528" s="166">
        <f>+E528+F528</f>
        <v>37405500</v>
      </c>
      <c r="H528" s="151" t="s">
        <v>677</v>
      </c>
      <c r="I528" s="152"/>
    </row>
    <row r="529" spans="1:9" ht="38.25" x14ac:dyDescent="0.25">
      <c r="A529" s="147"/>
      <c r="B529" s="148" t="s">
        <v>729</v>
      </c>
      <c r="C529" s="148"/>
      <c r="D529" s="180"/>
      <c r="E529" s="583"/>
      <c r="F529" s="584"/>
      <c r="G529" s="150"/>
      <c r="H529" s="151" t="s">
        <v>303</v>
      </c>
      <c r="I529" s="152"/>
    </row>
    <row r="530" spans="1:9" x14ac:dyDescent="0.25">
      <c r="A530" s="147"/>
      <c r="B530" s="153"/>
      <c r="C530" s="153"/>
      <c r="D530" s="153"/>
      <c r="E530" s="583"/>
      <c r="F530" s="584"/>
      <c r="G530" s="150"/>
      <c r="H530" s="151" t="s">
        <v>668</v>
      </c>
      <c r="I530" s="152"/>
    </row>
    <row r="531" spans="1:9" x14ac:dyDescent="0.25">
      <c r="A531" s="147"/>
      <c r="B531" s="153"/>
      <c r="C531" s="153"/>
      <c r="D531" s="153"/>
      <c r="E531" s="583"/>
      <c r="F531" s="584"/>
      <c r="G531" s="150"/>
      <c r="H531" s="151" t="s">
        <v>730</v>
      </c>
      <c r="I531" s="152"/>
    </row>
    <row r="532" spans="1:9" x14ac:dyDescent="0.25">
      <c r="A532" s="147"/>
      <c r="B532" s="153"/>
      <c r="C532" s="153"/>
      <c r="D532" s="153"/>
      <c r="E532" s="583"/>
      <c r="F532" s="584"/>
      <c r="G532" s="150"/>
      <c r="H532" s="151" t="s">
        <v>731</v>
      </c>
      <c r="I532" s="152"/>
    </row>
    <row r="533" spans="1:9" x14ac:dyDescent="0.25">
      <c r="A533" s="147"/>
      <c r="B533" s="153"/>
      <c r="C533" s="153"/>
      <c r="D533" s="153"/>
      <c r="E533" s="583"/>
      <c r="F533" s="584"/>
      <c r="G533" s="150"/>
      <c r="H533" s="151" t="s">
        <v>732</v>
      </c>
      <c r="I533" s="152"/>
    </row>
    <row r="534" spans="1:9" x14ac:dyDescent="0.25">
      <c r="A534" s="147"/>
      <c r="B534" s="153"/>
      <c r="C534" s="153"/>
      <c r="D534" s="153"/>
      <c r="E534" s="583"/>
      <c r="F534" s="584"/>
      <c r="G534" s="150"/>
      <c r="H534" s="151" t="s">
        <v>293</v>
      </c>
      <c r="I534" s="152"/>
    </row>
    <row r="535" spans="1:9" x14ac:dyDescent="0.25">
      <c r="A535" s="147"/>
      <c r="B535" s="153"/>
      <c r="C535" s="153"/>
      <c r="D535" s="153"/>
      <c r="E535" s="583"/>
      <c r="F535" s="584"/>
      <c r="G535" s="150"/>
      <c r="H535" s="151" t="s">
        <v>445</v>
      </c>
      <c r="I535" s="152"/>
    </row>
    <row r="536" spans="1:9" x14ac:dyDescent="0.25">
      <c r="A536" s="155"/>
      <c r="B536" s="156"/>
      <c r="C536" s="156"/>
      <c r="D536" s="156"/>
      <c r="E536" s="585"/>
      <c r="F536" s="586"/>
      <c r="G536" s="158"/>
      <c r="H536" s="161" t="s">
        <v>733</v>
      </c>
      <c r="I536" s="160"/>
    </row>
    <row r="537" spans="1:9" ht="25.5" x14ac:dyDescent="0.25">
      <c r="A537" s="147">
        <v>69</v>
      </c>
      <c r="B537" s="164" t="s">
        <v>734</v>
      </c>
      <c r="C537" s="165" t="s">
        <v>379</v>
      </c>
      <c r="D537" s="165" t="s">
        <v>735</v>
      </c>
      <c r="E537" s="587">
        <v>450000000</v>
      </c>
      <c r="F537" s="588">
        <v>22500000</v>
      </c>
      <c r="G537" s="166">
        <f>+E537+F537</f>
        <v>472500000</v>
      </c>
      <c r="H537" s="151" t="s">
        <v>687</v>
      </c>
      <c r="I537" s="152"/>
    </row>
    <row r="538" spans="1:9" ht="25.5" x14ac:dyDescent="0.25">
      <c r="A538" s="147"/>
      <c r="B538" s="148" t="s">
        <v>736</v>
      </c>
      <c r="C538" s="148"/>
      <c r="D538" s="180"/>
      <c r="E538" s="583"/>
      <c r="F538" s="584"/>
      <c r="G538" s="150"/>
      <c r="H538" s="154" t="s">
        <v>265</v>
      </c>
      <c r="I538" s="152"/>
    </row>
    <row r="539" spans="1:9" x14ac:dyDescent="0.25">
      <c r="A539" s="147"/>
      <c r="B539" s="153"/>
      <c r="C539" s="153"/>
      <c r="D539" s="153"/>
      <c r="E539" s="583"/>
      <c r="F539" s="584"/>
      <c r="G539" s="150"/>
      <c r="H539" s="151" t="s">
        <v>737</v>
      </c>
      <c r="I539" s="152"/>
    </row>
    <row r="540" spans="1:9" x14ac:dyDescent="0.25">
      <c r="A540" s="147"/>
      <c r="B540" s="153"/>
      <c r="C540" s="153"/>
      <c r="D540" s="153"/>
      <c r="E540" s="583"/>
      <c r="F540" s="584"/>
      <c r="G540" s="150"/>
      <c r="H540" s="151" t="s">
        <v>738</v>
      </c>
      <c r="I540" s="152"/>
    </row>
    <row r="541" spans="1:9" x14ac:dyDescent="0.25">
      <c r="A541" s="147"/>
      <c r="B541" s="153"/>
      <c r="C541" s="153"/>
      <c r="D541" s="153"/>
      <c r="E541" s="583"/>
      <c r="F541" s="584"/>
      <c r="G541" s="150"/>
      <c r="H541" s="151" t="s">
        <v>739</v>
      </c>
      <c r="I541" s="152"/>
    </row>
    <row r="542" spans="1:9" x14ac:dyDescent="0.25">
      <c r="A542" s="147"/>
      <c r="B542" s="153"/>
      <c r="C542" s="153"/>
      <c r="D542" s="153"/>
      <c r="E542" s="583"/>
      <c r="F542" s="584"/>
      <c r="G542" s="150"/>
      <c r="H542" s="151" t="s">
        <v>740</v>
      </c>
      <c r="I542" s="152"/>
    </row>
    <row r="543" spans="1:9" x14ac:dyDescent="0.25">
      <c r="A543" s="147"/>
      <c r="B543" s="153"/>
      <c r="C543" s="153"/>
      <c r="D543" s="153"/>
      <c r="E543" s="583"/>
      <c r="F543" s="584"/>
      <c r="G543" s="150"/>
      <c r="H543" s="151" t="s">
        <v>332</v>
      </c>
      <c r="I543" s="152"/>
    </row>
    <row r="544" spans="1:9" x14ac:dyDescent="0.25">
      <c r="A544" s="147"/>
      <c r="B544" s="153"/>
      <c r="C544" s="153"/>
      <c r="D544" s="153"/>
      <c r="E544" s="583"/>
      <c r="F544" s="584"/>
      <c r="G544" s="150"/>
      <c r="H544" s="151" t="s">
        <v>333</v>
      </c>
      <c r="I544" s="152"/>
    </row>
    <row r="545" spans="1:9" x14ac:dyDescent="0.25">
      <c r="A545" s="155"/>
      <c r="B545" s="156"/>
      <c r="C545" s="156"/>
      <c r="D545" s="156"/>
      <c r="E545" s="585"/>
      <c r="F545" s="586"/>
      <c r="G545" s="158"/>
      <c r="H545" s="159" t="s">
        <v>741</v>
      </c>
      <c r="I545" s="160"/>
    </row>
    <row r="546" spans="1:9" x14ac:dyDescent="0.25">
      <c r="A546" s="147">
        <v>70</v>
      </c>
      <c r="B546" s="164" t="s">
        <v>742</v>
      </c>
      <c r="C546" s="165" t="s">
        <v>675</v>
      </c>
      <c r="D546" s="165" t="s">
        <v>743</v>
      </c>
      <c r="E546" s="587">
        <v>0</v>
      </c>
      <c r="F546" s="588">
        <v>9900000</v>
      </c>
      <c r="G546" s="166">
        <f>+E546+F546</f>
        <v>9900000</v>
      </c>
      <c r="H546" s="151" t="s">
        <v>744</v>
      </c>
      <c r="I546" s="152"/>
    </row>
    <row r="547" spans="1:9" ht="25.5" x14ac:dyDescent="0.25">
      <c r="A547" s="147"/>
      <c r="B547" s="148" t="s">
        <v>745</v>
      </c>
      <c r="C547" s="148"/>
      <c r="D547" s="153"/>
      <c r="E547" s="583"/>
      <c r="F547" s="584"/>
      <c r="G547" s="150"/>
      <c r="H547" s="154" t="s">
        <v>265</v>
      </c>
      <c r="I547" s="152"/>
    </row>
    <row r="548" spans="1:9" x14ac:dyDescent="0.25">
      <c r="A548" s="155"/>
      <c r="B548" s="156"/>
      <c r="C548" s="156"/>
      <c r="D548" s="156"/>
      <c r="E548" s="585"/>
      <c r="F548" s="586"/>
      <c r="G548" s="158"/>
      <c r="H548" s="167" t="s">
        <v>746</v>
      </c>
      <c r="I548" s="160"/>
    </row>
    <row r="549" spans="1:9" ht="25.5" x14ac:dyDescent="0.25">
      <c r="A549" s="141">
        <v>71</v>
      </c>
      <c r="B549" s="174" t="s">
        <v>747</v>
      </c>
      <c r="C549" s="141" t="s">
        <v>372</v>
      </c>
      <c r="D549" s="143" t="s">
        <v>289</v>
      </c>
      <c r="E549" s="581">
        <v>156000000</v>
      </c>
      <c r="F549" s="582">
        <v>7800000</v>
      </c>
      <c r="G549" s="166">
        <f>+E549+F549</f>
        <v>163800000</v>
      </c>
      <c r="H549" s="181" t="s">
        <v>687</v>
      </c>
      <c r="I549" s="182"/>
    </row>
    <row r="550" spans="1:9" ht="25.5" x14ac:dyDescent="0.25">
      <c r="A550" s="149"/>
      <c r="B550" s="180" t="s">
        <v>748</v>
      </c>
      <c r="C550" s="153"/>
      <c r="D550" s="153"/>
      <c r="E550" s="583"/>
      <c r="F550" s="584"/>
      <c r="G550" s="150"/>
      <c r="H550" s="154" t="s">
        <v>265</v>
      </c>
      <c r="I550" s="153"/>
    </row>
    <row r="551" spans="1:9" x14ac:dyDescent="0.25">
      <c r="A551" s="149"/>
      <c r="B551" s="180" t="s">
        <v>749</v>
      </c>
      <c r="C551" s="153"/>
      <c r="D551" s="153"/>
      <c r="E551" s="583"/>
      <c r="F551" s="584"/>
      <c r="G551" s="150"/>
      <c r="H551" s="183" t="s">
        <v>750</v>
      </c>
      <c r="I551" s="153"/>
    </row>
    <row r="552" spans="1:9" x14ac:dyDescent="0.25">
      <c r="A552" s="149"/>
      <c r="B552" s="153"/>
      <c r="C552" s="153"/>
      <c r="D552" s="153"/>
      <c r="E552" s="583"/>
      <c r="F552" s="584"/>
      <c r="G552" s="150"/>
      <c r="H552" s="183" t="s">
        <v>751</v>
      </c>
      <c r="I552" s="153"/>
    </row>
    <row r="553" spans="1:9" x14ac:dyDescent="0.25">
      <c r="A553" s="149"/>
      <c r="B553" s="153"/>
      <c r="C553" s="153"/>
      <c r="D553" s="153"/>
      <c r="E553" s="583"/>
      <c r="F553" s="584"/>
      <c r="G553" s="150"/>
      <c r="H553" s="183" t="s">
        <v>293</v>
      </c>
      <c r="I553" s="153"/>
    </row>
    <row r="554" spans="1:9" x14ac:dyDescent="0.25">
      <c r="A554" s="149"/>
      <c r="B554" s="153"/>
      <c r="C554" s="153"/>
      <c r="D554" s="153"/>
      <c r="E554" s="583"/>
      <c r="F554" s="584"/>
      <c r="G554" s="150"/>
      <c r="H554" s="183" t="s">
        <v>294</v>
      </c>
      <c r="I554" s="153"/>
    </row>
    <row r="555" spans="1:9" x14ac:dyDescent="0.25">
      <c r="A555" s="157"/>
      <c r="B555" s="156"/>
      <c r="C555" s="156"/>
      <c r="D555" s="156"/>
      <c r="E555" s="585"/>
      <c r="F555" s="586"/>
      <c r="G555" s="158"/>
      <c r="H555" s="184" t="s">
        <v>752</v>
      </c>
      <c r="I555" s="156"/>
    </row>
    <row r="556" spans="1:9" ht="25.5" x14ac:dyDescent="0.25">
      <c r="A556" s="185">
        <v>72</v>
      </c>
      <c r="B556" s="186" t="s">
        <v>819</v>
      </c>
      <c r="C556" s="185" t="s">
        <v>820</v>
      </c>
      <c r="D556" s="187" t="s">
        <v>780</v>
      </c>
      <c r="E556" s="595">
        <v>39920000</v>
      </c>
      <c r="F556" s="596">
        <v>3496000</v>
      </c>
      <c r="G556" s="188">
        <f>+E556+F556</f>
        <v>43416000</v>
      </c>
      <c r="H556" s="151" t="s">
        <v>677</v>
      </c>
      <c r="I556" s="182"/>
    </row>
    <row r="557" spans="1:9" ht="21.75" customHeight="1" x14ac:dyDescent="0.25">
      <c r="A557" s="189" t="s">
        <v>818</v>
      </c>
      <c r="B557" s="190"/>
      <c r="C557" s="191" t="s">
        <v>780</v>
      </c>
      <c r="D557" s="191" t="s">
        <v>780</v>
      </c>
      <c r="E557" s="597">
        <v>-15198</v>
      </c>
      <c r="F557" s="598">
        <v>0</v>
      </c>
      <c r="G557" s="192">
        <f>+E557+F557</f>
        <v>-15198</v>
      </c>
      <c r="H557" s="193"/>
      <c r="I557" s="194"/>
    </row>
    <row r="558" spans="1:9" s="100" customFormat="1" ht="26.25" customHeight="1" x14ac:dyDescent="0.25">
      <c r="A558" s="656" t="s">
        <v>781</v>
      </c>
      <c r="B558" s="656"/>
      <c r="C558" s="656"/>
      <c r="D558" s="656"/>
      <c r="E558" s="599">
        <f>SUM(E6:E557)</f>
        <v>12098769529</v>
      </c>
      <c r="F558" s="600">
        <f>SUM(F6:F557)</f>
        <v>782665850</v>
      </c>
      <c r="G558" s="195">
        <f>SUM(G6:G557)</f>
        <v>12881435379</v>
      </c>
      <c r="H558" s="193"/>
      <c r="I558" s="196"/>
    </row>
    <row r="559" spans="1:9" x14ac:dyDescent="0.25">
      <c r="A559" s="657"/>
      <c r="B559" s="657"/>
      <c r="C559" s="657"/>
      <c r="D559" s="657"/>
    </row>
    <row r="561" spans="5:7" x14ac:dyDescent="0.25">
      <c r="E561" s="601"/>
      <c r="G561" s="197"/>
    </row>
    <row r="563" spans="5:7" x14ac:dyDescent="0.25">
      <c r="E563" s="601"/>
      <c r="G563" s="197"/>
    </row>
  </sheetData>
  <mergeCells count="11">
    <mergeCell ref="A558:D558"/>
    <mergeCell ref="A559:D559"/>
    <mergeCell ref="A2:I2"/>
    <mergeCell ref="A3:I3"/>
    <mergeCell ref="A4:A5"/>
    <mergeCell ref="B4:B5"/>
    <mergeCell ref="C4:C5"/>
    <mergeCell ref="D4:D5"/>
    <mergeCell ref="E4:G4"/>
    <mergeCell ref="H4:H5"/>
    <mergeCell ref="I4:I5"/>
  </mergeCells>
  <printOptions horizontalCentered="1"/>
  <pageMargins left="0.15748031496062992" right="0.15748031496062992" top="0.51181102362204722" bottom="0.86614173228346458" header="0.31496062992125984" footer="0.39370078740157483"/>
  <pageSetup paperSize="9" scale="61" orientation="landscape" r:id="rId1"/>
  <rowBreaks count="14" manualBreakCount="14">
    <brk id="37" max="8" man="1"/>
    <brk id="72" max="8" man="1"/>
    <brk id="105" max="8" man="1"/>
    <brk id="143" max="8" man="1"/>
    <brk id="186" max="8" man="1"/>
    <brk id="227" max="8" man="1"/>
    <brk id="265" max="8" man="1"/>
    <brk id="308" max="8" man="1"/>
    <brk id="342" max="8" man="1"/>
    <brk id="384" max="8" man="1"/>
    <brk id="421" max="8" man="1"/>
    <brk id="456" max="8" man="1"/>
    <brk id="501" max="8" man="1"/>
    <brk id="545" max="8" man="1"/>
  </rowBreaks>
  <colBreaks count="1" manualBreakCount="1">
    <brk id="9" max="1048575" man="1"/>
  </colBreak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3"/>
  <sheetViews>
    <sheetView view="pageBreakPreview" zoomScaleSheetLayoutView="100" workbookViewId="0">
      <pane ySplit="5" topLeftCell="A6" activePane="bottomLeft" state="frozen"/>
      <selection activeCell="G157" sqref="G157"/>
      <selection pane="bottomLeft" activeCell="A6" sqref="A6"/>
    </sheetView>
  </sheetViews>
  <sheetFormatPr defaultColWidth="19.28515625" defaultRowHeight="15" x14ac:dyDescent="0.3"/>
  <cols>
    <col min="1" max="1" width="5.85546875" style="1" customWidth="1"/>
    <col min="2" max="2" width="65.85546875" style="2" customWidth="1"/>
    <col min="3" max="3" width="13.140625" style="2" bestFit="1" customWidth="1"/>
    <col min="4" max="4" width="11.85546875" style="2" bestFit="1" customWidth="1"/>
    <col min="5" max="5" width="19.85546875" style="3" bestFit="1" customWidth="1"/>
    <col min="6" max="6" width="18.7109375" style="3" bestFit="1" customWidth="1"/>
    <col min="7" max="7" width="19.7109375" style="3" bestFit="1" customWidth="1"/>
    <col min="8" max="16384" width="19.28515625" style="2"/>
  </cols>
  <sheetData>
    <row r="1" spans="1:7" ht="18" x14ac:dyDescent="0.35">
      <c r="G1" s="761" t="s">
        <v>918</v>
      </c>
    </row>
    <row r="2" spans="1:7" ht="18" x14ac:dyDescent="0.35">
      <c r="A2" s="762" t="s">
        <v>919</v>
      </c>
      <c r="B2" s="762"/>
      <c r="C2" s="762"/>
      <c r="D2" s="762"/>
      <c r="E2" s="762"/>
      <c r="F2" s="762"/>
      <c r="G2" s="762"/>
    </row>
    <row r="3" spans="1:7" ht="15.75" x14ac:dyDescent="0.3">
      <c r="A3" s="666"/>
      <c r="B3" s="666"/>
      <c r="C3" s="666"/>
      <c r="D3" s="666"/>
      <c r="E3" s="666"/>
      <c r="F3" s="666"/>
      <c r="G3" s="666"/>
    </row>
    <row r="4" spans="1:7" x14ac:dyDescent="0.3">
      <c r="A4" s="763" t="s">
        <v>821</v>
      </c>
      <c r="B4" s="763"/>
      <c r="C4" s="764"/>
      <c r="D4" s="764"/>
      <c r="E4" s="765"/>
      <c r="F4" s="766"/>
      <c r="G4" s="767"/>
    </row>
    <row r="5" spans="1:7" ht="25.5" x14ac:dyDescent="0.3">
      <c r="A5" s="768" t="s">
        <v>79</v>
      </c>
      <c r="B5" s="769" t="s">
        <v>80</v>
      </c>
      <c r="C5" s="769" t="s">
        <v>81</v>
      </c>
      <c r="D5" s="769" t="s">
        <v>82</v>
      </c>
      <c r="E5" s="770" t="s">
        <v>920</v>
      </c>
      <c r="F5" s="770" t="s">
        <v>921</v>
      </c>
      <c r="G5" s="770" t="s">
        <v>922</v>
      </c>
    </row>
    <row r="6" spans="1:7" s="51" customFormat="1" ht="12.75" x14ac:dyDescent="0.2">
      <c r="A6" s="771" t="s">
        <v>83</v>
      </c>
      <c r="B6" s="772" t="s">
        <v>753</v>
      </c>
      <c r="C6" s="772"/>
      <c r="D6" s="772"/>
      <c r="E6" s="773">
        <f>SUM(E7:E8)</f>
        <v>488150200</v>
      </c>
      <c r="F6" s="773">
        <f>SUM(F7:F8)</f>
        <v>110062550</v>
      </c>
      <c r="G6" s="773">
        <f>+E6-F6</f>
        <v>378087650</v>
      </c>
    </row>
    <row r="7" spans="1:7" x14ac:dyDescent="0.3">
      <c r="A7" s="774">
        <v>1</v>
      </c>
      <c r="B7" s="775" t="s">
        <v>151</v>
      </c>
      <c r="C7" s="776">
        <v>2015</v>
      </c>
      <c r="D7" s="776">
        <v>4</v>
      </c>
      <c r="E7" s="777">
        <v>440250200</v>
      </c>
      <c r="F7" s="777">
        <f>E7/4</f>
        <v>110062550</v>
      </c>
      <c r="G7" s="192">
        <f>+E7-F7</f>
        <v>330187650</v>
      </c>
    </row>
    <row r="8" spans="1:7" x14ac:dyDescent="0.3">
      <c r="A8" s="774">
        <v>2</v>
      </c>
      <c r="B8" s="775" t="s">
        <v>151</v>
      </c>
      <c r="C8" s="776">
        <v>2016</v>
      </c>
      <c r="D8" s="776">
        <v>4</v>
      </c>
      <c r="E8" s="777">
        <v>47900000</v>
      </c>
      <c r="F8" s="777"/>
      <c r="G8" s="777">
        <v>47900000</v>
      </c>
    </row>
    <row r="9" spans="1:7" x14ac:dyDescent="0.3">
      <c r="A9" s="778" t="s">
        <v>150</v>
      </c>
      <c r="B9" s="779" t="s">
        <v>1004</v>
      </c>
      <c r="C9" s="771"/>
      <c r="D9" s="771"/>
      <c r="E9" s="780">
        <f>SUM(E10)</f>
        <v>48480000</v>
      </c>
      <c r="F9" s="780">
        <f>SUM(F10)</f>
        <v>0</v>
      </c>
      <c r="G9" s="773">
        <f>E9-F9</f>
        <v>48480000</v>
      </c>
    </row>
    <row r="10" spans="1:7" x14ac:dyDescent="0.3">
      <c r="A10" s="774">
        <v>1</v>
      </c>
      <c r="B10" s="775" t="s">
        <v>151</v>
      </c>
      <c r="C10" s="776">
        <v>2016</v>
      </c>
      <c r="D10" s="776">
        <v>4</v>
      </c>
      <c r="E10" s="777">
        <v>48480000</v>
      </c>
      <c r="F10" s="777"/>
      <c r="G10" s="777">
        <f t="shared" ref="G10:G15" si="0">+E10-F10</f>
        <v>48480000</v>
      </c>
    </row>
    <row r="11" spans="1:7" s="48" customFormat="1" x14ac:dyDescent="0.3">
      <c r="A11" s="778" t="s">
        <v>152</v>
      </c>
      <c r="B11" s="779" t="s">
        <v>754</v>
      </c>
      <c r="C11" s="771"/>
      <c r="D11" s="771"/>
      <c r="E11" s="780">
        <f>SUM(E12)</f>
        <v>141953000</v>
      </c>
      <c r="F11" s="780">
        <f>SUM(F12)</f>
        <v>35488250</v>
      </c>
      <c r="G11" s="780">
        <f t="shared" si="0"/>
        <v>106464750</v>
      </c>
    </row>
    <row r="12" spans="1:7" x14ac:dyDescent="0.3">
      <c r="A12" s="774">
        <v>1</v>
      </c>
      <c r="B12" s="775" t="s">
        <v>151</v>
      </c>
      <c r="C12" s="776">
        <v>2015</v>
      </c>
      <c r="D12" s="776">
        <v>4</v>
      </c>
      <c r="E12" s="777">
        <v>141953000</v>
      </c>
      <c r="F12" s="777">
        <f>E12/D12</f>
        <v>35488250</v>
      </c>
      <c r="G12" s="192">
        <f t="shared" si="0"/>
        <v>106464750</v>
      </c>
    </row>
    <row r="13" spans="1:7" s="48" customFormat="1" x14ac:dyDescent="0.3">
      <c r="A13" s="778" t="s">
        <v>155</v>
      </c>
      <c r="B13" s="781" t="s">
        <v>755</v>
      </c>
      <c r="C13" s="771"/>
      <c r="D13" s="771"/>
      <c r="E13" s="780">
        <f>SUM(E14)</f>
        <v>43505000</v>
      </c>
      <c r="F13" s="780">
        <f>SUM(F14)</f>
        <v>10876250</v>
      </c>
      <c r="G13" s="780">
        <f t="shared" si="0"/>
        <v>32628750</v>
      </c>
    </row>
    <row r="14" spans="1:7" x14ac:dyDescent="0.3">
      <c r="A14" s="774">
        <v>1</v>
      </c>
      <c r="B14" s="775" t="s">
        <v>151</v>
      </c>
      <c r="C14" s="776">
        <v>2015</v>
      </c>
      <c r="D14" s="776">
        <v>4</v>
      </c>
      <c r="E14" s="192">
        <v>43505000</v>
      </c>
      <c r="F14" s="777">
        <f>E14/D14</f>
        <v>10876250</v>
      </c>
      <c r="G14" s="192">
        <f t="shared" si="0"/>
        <v>32628750</v>
      </c>
    </row>
    <row r="15" spans="1:7" x14ac:dyDescent="0.3">
      <c r="A15" s="771" t="s">
        <v>158</v>
      </c>
      <c r="B15" s="781" t="s">
        <v>1005</v>
      </c>
      <c r="C15" s="771"/>
      <c r="D15" s="771"/>
      <c r="E15" s="782">
        <f>SUM(E16)</f>
        <v>14760000</v>
      </c>
      <c r="F15" s="780">
        <f>+F16</f>
        <v>0</v>
      </c>
      <c r="G15" s="782">
        <f t="shared" si="0"/>
        <v>14760000</v>
      </c>
    </row>
    <row r="16" spans="1:7" x14ac:dyDescent="0.3">
      <c r="A16" s="774"/>
      <c r="B16" s="783" t="s">
        <v>1006</v>
      </c>
      <c r="C16" s="776">
        <v>2016</v>
      </c>
      <c r="D16" s="776">
        <v>4</v>
      </c>
      <c r="E16" s="192">
        <v>14760000</v>
      </c>
      <c r="F16" s="777"/>
      <c r="G16" s="192">
        <f>E16-F16</f>
        <v>14760000</v>
      </c>
    </row>
    <row r="17" spans="1:8" x14ac:dyDescent="0.3">
      <c r="A17" s="771" t="s">
        <v>161</v>
      </c>
      <c r="B17" s="772" t="s">
        <v>756</v>
      </c>
      <c r="C17" s="784"/>
      <c r="D17" s="776"/>
      <c r="E17" s="780">
        <f>SUM(E18:E19)</f>
        <v>148140000</v>
      </c>
      <c r="F17" s="780">
        <f>SUM(F18:F19)</f>
        <v>110685000</v>
      </c>
      <c r="G17" s="780">
        <f>+E17-F17</f>
        <v>37455000</v>
      </c>
    </row>
    <row r="18" spans="1:8" x14ac:dyDescent="0.3">
      <c r="A18" s="774">
        <v>1</v>
      </c>
      <c r="B18" s="785" t="s">
        <v>1006</v>
      </c>
      <c r="C18" s="774">
        <v>2012</v>
      </c>
      <c r="D18" s="774">
        <v>4</v>
      </c>
      <c r="E18" s="786">
        <v>98200000</v>
      </c>
      <c r="F18" s="777">
        <f>E18/D18*4</f>
        <v>98200000</v>
      </c>
      <c r="G18" s="786">
        <f>+E18-F18</f>
        <v>0</v>
      </c>
    </row>
    <row r="19" spans="1:8" x14ac:dyDescent="0.3">
      <c r="A19" s="774">
        <v>2</v>
      </c>
      <c r="B19" s="783" t="s">
        <v>1006</v>
      </c>
      <c r="C19" s="776">
        <v>2015</v>
      </c>
      <c r="D19" s="776">
        <v>4</v>
      </c>
      <c r="E19" s="787">
        <v>49940000</v>
      </c>
      <c r="F19" s="777">
        <f>E19/4</f>
        <v>12485000</v>
      </c>
      <c r="G19" s="786">
        <f>+E19-F19</f>
        <v>37455000</v>
      </c>
    </row>
    <row r="20" spans="1:8" s="49" customFormat="1" x14ac:dyDescent="0.3">
      <c r="A20" s="778" t="s">
        <v>165</v>
      </c>
      <c r="B20" s="788" t="s">
        <v>763</v>
      </c>
      <c r="C20" s="771"/>
      <c r="D20" s="771"/>
      <c r="E20" s="789">
        <f>SUM(E21)</f>
        <v>48500000</v>
      </c>
      <c r="F20" s="789">
        <f>SUM(F21)</f>
        <v>0</v>
      </c>
      <c r="G20" s="780">
        <f>+E20-F20</f>
        <v>48500000</v>
      </c>
      <c r="H20" s="241"/>
    </row>
    <row r="21" spans="1:8" x14ac:dyDescent="0.3">
      <c r="A21" s="774">
        <v>1</v>
      </c>
      <c r="B21" s="783" t="s">
        <v>1006</v>
      </c>
      <c r="C21" s="776">
        <v>2016</v>
      </c>
      <c r="D21" s="776">
        <v>4</v>
      </c>
      <c r="E21" s="777">
        <v>48500000</v>
      </c>
      <c r="F21" s="777"/>
      <c r="G21" s="790">
        <f>E21-F21</f>
        <v>48500000</v>
      </c>
    </row>
    <row r="22" spans="1:8" s="48" customFormat="1" x14ac:dyDescent="0.3">
      <c r="A22" s="778" t="s">
        <v>169</v>
      </c>
      <c r="B22" s="788" t="s">
        <v>84</v>
      </c>
      <c r="C22" s="771"/>
      <c r="D22" s="771"/>
      <c r="E22" s="780">
        <f>SUM(E23:E51)</f>
        <v>4497061000</v>
      </c>
      <c r="F22" s="780">
        <f>SUM(F23:F51)</f>
        <v>2819531250</v>
      </c>
      <c r="G22" s="780">
        <f>+E22-F22</f>
        <v>1677529750</v>
      </c>
      <c r="H22" s="241"/>
    </row>
    <row r="23" spans="1:8" x14ac:dyDescent="0.3">
      <c r="A23" s="776">
        <v>1</v>
      </c>
      <c r="B23" s="791" t="s">
        <v>109</v>
      </c>
      <c r="C23" s="776">
        <v>2011</v>
      </c>
      <c r="D23" s="776">
        <v>4</v>
      </c>
      <c r="E23" s="192">
        <v>97000000</v>
      </c>
      <c r="F23" s="777">
        <f>E23/D23*4</f>
        <v>97000000</v>
      </c>
      <c r="G23" s="192">
        <f t="shared" ref="G23:G44" si="1">+E23-F23</f>
        <v>0</v>
      </c>
      <c r="H23" s="242"/>
    </row>
    <row r="24" spans="1:8" ht="25.5" x14ac:dyDescent="0.3">
      <c r="A24" s="776">
        <v>2</v>
      </c>
      <c r="B24" s="791" t="s">
        <v>110</v>
      </c>
      <c r="C24" s="776">
        <v>2011</v>
      </c>
      <c r="D24" s="776">
        <v>4</v>
      </c>
      <c r="E24" s="192">
        <v>196500000</v>
      </c>
      <c r="F24" s="777">
        <f t="shared" ref="F24:F29" si="2">E24/D24*4</f>
        <v>196500000</v>
      </c>
      <c r="G24" s="192">
        <f t="shared" si="1"/>
        <v>0</v>
      </c>
    </row>
    <row r="25" spans="1:8" x14ac:dyDescent="0.3">
      <c r="A25" s="776">
        <v>3</v>
      </c>
      <c r="B25" s="791" t="s">
        <v>111</v>
      </c>
      <c r="C25" s="776">
        <v>2011</v>
      </c>
      <c r="D25" s="776">
        <v>4</v>
      </c>
      <c r="E25" s="192">
        <v>97000000</v>
      </c>
      <c r="F25" s="777">
        <f t="shared" si="2"/>
        <v>97000000</v>
      </c>
      <c r="G25" s="192">
        <f t="shared" si="1"/>
        <v>0</v>
      </c>
    </row>
    <row r="26" spans="1:8" x14ac:dyDescent="0.3">
      <c r="A26" s="776">
        <v>4</v>
      </c>
      <c r="B26" s="791" t="s">
        <v>112</v>
      </c>
      <c r="C26" s="776">
        <v>2011</v>
      </c>
      <c r="D26" s="776">
        <v>4</v>
      </c>
      <c r="E26" s="192">
        <v>49841000</v>
      </c>
      <c r="F26" s="777">
        <f t="shared" si="2"/>
        <v>49841000</v>
      </c>
      <c r="G26" s="192">
        <f t="shared" si="1"/>
        <v>0</v>
      </c>
    </row>
    <row r="27" spans="1:8" x14ac:dyDescent="0.3">
      <c r="A27" s="776">
        <v>5</v>
      </c>
      <c r="B27" s="791" t="s">
        <v>118</v>
      </c>
      <c r="C27" s="776">
        <v>2011</v>
      </c>
      <c r="D27" s="776">
        <v>4</v>
      </c>
      <c r="E27" s="192">
        <v>96000000</v>
      </c>
      <c r="F27" s="777">
        <f t="shared" si="2"/>
        <v>96000000</v>
      </c>
      <c r="G27" s="192">
        <f t="shared" si="1"/>
        <v>0</v>
      </c>
    </row>
    <row r="28" spans="1:8" x14ac:dyDescent="0.3">
      <c r="A28" s="776">
        <v>6</v>
      </c>
      <c r="B28" s="791" t="s">
        <v>119</v>
      </c>
      <c r="C28" s="776">
        <v>2011</v>
      </c>
      <c r="D28" s="776">
        <v>4</v>
      </c>
      <c r="E28" s="192">
        <v>193900000</v>
      </c>
      <c r="F28" s="777">
        <f t="shared" si="2"/>
        <v>193900000</v>
      </c>
      <c r="G28" s="192">
        <f t="shared" si="1"/>
        <v>0</v>
      </c>
    </row>
    <row r="29" spans="1:8" x14ac:dyDescent="0.3">
      <c r="A29" s="776">
        <v>7</v>
      </c>
      <c r="B29" s="791" t="s">
        <v>120</v>
      </c>
      <c r="C29" s="776">
        <v>2011</v>
      </c>
      <c r="D29" s="776">
        <v>4</v>
      </c>
      <c r="E29" s="192">
        <v>193000000</v>
      </c>
      <c r="F29" s="777">
        <f t="shared" si="2"/>
        <v>193000000</v>
      </c>
      <c r="G29" s="192">
        <f t="shared" si="1"/>
        <v>0</v>
      </c>
    </row>
    <row r="30" spans="1:8" x14ac:dyDescent="0.3">
      <c r="A30" s="776">
        <v>8</v>
      </c>
      <c r="B30" s="791" t="s">
        <v>135</v>
      </c>
      <c r="C30" s="776">
        <v>2012</v>
      </c>
      <c r="D30" s="776">
        <v>4</v>
      </c>
      <c r="E30" s="192">
        <v>297000000</v>
      </c>
      <c r="F30" s="777">
        <f>E30/D30*4</f>
        <v>297000000</v>
      </c>
      <c r="G30" s="192">
        <f t="shared" si="1"/>
        <v>0</v>
      </c>
    </row>
    <row r="31" spans="1:8" x14ac:dyDescent="0.3">
      <c r="A31" s="776">
        <v>9</v>
      </c>
      <c r="B31" s="791" t="s">
        <v>136</v>
      </c>
      <c r="C31" s="776">
        <v>2012</v>
      </c>
      <c r="D31" s="776">
        <v>4</v>
      </c>
      <c r="E31" s="192">
        <v>296000000</v>
      </c>
      <c r="F31" s="777">
        <f>E31/D31*4</f>
        <v>296000000</v>
      </c>
      <c r="G31" s="192">
        <f t="shared" si="1"/>
        <v>0</v>
      </c>
    </row>
    <row r="32" spans="1:8" x14ac:dyDescent="0.3">
      <c r="A32" s="776">
        <v>10</v>
      </c>
      <c r="B32" s="791" t="s">
        <v>137</v>
      </c>
      <c r="C32" s="776">
        <v>2012</v>
      </c>
      <c r="D32" s="776">
        <v>4</v>
      </c>
      <c r="E32" s="192">
        <v>147000000</v>
      </c>
      <c r="F32" s="777">
        <f>E32/D32*4</f>
        <v>147000000</v>
      </c>
      <c r="G32" s="192">
        <f t="shared" si="1"/>
        <v>0</v>
      </c>
    </row>
    <row r="33" spans="1:7" x14ac:dyDescent="0.3">
      <c r="A33" s="776">
        <v>11</v>
      </c>
      <c r="B33" s="791" t="s">
        <v>138</v>
      </c>
      <c r="C33" s="776">
        <v>2012</v>
      </c>
      <c r="D33" s="776">
        <v>4</v>
      </c>
      <c r="E33" s="192">
        <v>98000000</v>
      </c>
      <c r="F33" s="777">
        <f>E33/D33*4</f>
        <v>98000000</v>
      </c>
      <c r="G33" s="192">
        <f t="shared" si="1"/>
        <v>0</v>
      </c>
    </row>
    <row r="34" spans="1:7" x14ac:dyDescent="0.3">
      <c r="A34" s="776">
        <v>12</v>
      </c>
      <c r="B34" s="792" t="s">
        <v>139</v>
      </c>
      <c r="C34" s="793">
        <v>2007</v>
      </c>
      <c r="D34" s="776">
        <v>4</v>
      </c>
      <c r="E34" s="790">
        <v>58410000</v>
      </c>
      <c r="F34" s="790">
        <f>E34/D34*4</f>
        <v>58410000</v>
      </c>
      <c r="G34" s="192">
        <f t="shared" si="1"/>
        <v>0</v>
      </c>
    </row>
    <row r="35" spans="1:7" x14ac:dyDescent="0.3">
      <c r="A35" s="776">
        <v>13</v>
      </c>
      <c r="B35" s="794" t="s">
        <v>140</v>
      </c>
      <c r="C35" s="793">
        <v>2007</v>
      </c>
      <c r="D35" s="776">
        <v>4</v>
      </c>
      <c r="E35" s="790">
        <v>84535000</v>
      </c>
      <c r="F35" s="790">
        <f t="shared" ref="F35:F43" si="3">E35/D35*4</f>
        <v>84535000</v>
      </c>
      <c r="G35" s="192">
        <f t="shared" si="1"/>
        <v>0</v>
      </c>
    </row>
    <row r="36" spans="1:7" x14ac:dyDescent="0.3">
      <c r="A36" s="776">
        <v>14</v>
      </c>
      <c r="B36" s="794" t="s">
        <v>141</v>
      </c>
      <c r="C36" s="793">
        <v>2007</v>
      </c>
      <c r="D36" s="776">
        <v>4</v>
      </c>
      <c r="E36" s="790">
        <v>84725000</v>
      </c>
      <c r="F36" s="790">
        <f t="shared" si="3"/>
        <v>84725000</v>
      </c>
      <c r="G36" s="192">
        <f t="shared" si="1"/>
        <v>0</v>
      </c>
    </row>
    <row r="37" spans="1:7" x14ac:dyDescent="0.3">
      <c r="A37" s="776">
        <v>15</v>
      </c>
      <c r="B37" s="794" t="s">
        <v>142</v>
      </c>
      <c r="C37" s="793">
        <v>2007</v>
      </c>
      <c r="D37" s="776">
        <v>4</v>
      </c>
      <c r="E37" s="790">
        <v>84975000</v>
      </c>
      <c r="F37" s="790">
        <f t="shared" si="3"/>
        <v>84975000</v>
      </c>
      <c r="G37" s="192">
        <f t="shared" si="1"/>
        <v>0</v>
      </c>
    </row>
    <row r="38" spans="1:7" x14ac:dyDescent="0.3">
      <c r="A38" s="776">
        <v>16</v>
      </c>
      <c r="B38" s="794" t="s">
        <v>143</v>
      </c>
      <c r="C38" s="793">
        <v>2007</v>
      </c>
      <c r="D38" s="776">
        <v>4</v>
      </c>
      <c r="E38" s="790">
        <v>84000000</v>
      </c>
      <c r="F38" s="790">
        <f t="shared" si="3"/>
        <v>84000000</v>
      </c>
      <c r="G38" s="192">
        <f t="shared" si="1"/>
        <v>0</v>
      </c>
    </row>
    <row r="39" spans="1:7" x14ac:dyDescent="0.3">
      <c r="A39" s="776">
        <v>17</v>
      </c>
      <c r="B39" s="794" t="s">
        <v>144</v>
      </c>
      <c r="C39" s="793">
        <v>2007</v>
      </c>
      <c r="D39" s="776">
        <v>4</v>
      </c>
      <c r="E39" s="790">
        <v>84122000</v>
      </c>
      <c r="F39" s="790">
        <f t="shared" si="3"/>
        <v>84122000</v>
      </c>
      <c r="G39" s="192">
        <f t="shared" si="1"/>
        <v>0</v>
      </c>
    </row>
    <row r="40" spans="1:7" x14ac:dyDescent="0.3">
      <c r="A40" s="776">
        <v>18</v>
      </c>
      <c r="B40" s="794" t="s">
        <v>145</v>
      </c>
      <c r="C40" s="793">
        <v>2007</v>
      </c>
      <c r="D40" s="776">
        <v>4</v>
      </c>
      <c r="E40" s="790">
        <v>84700000</v>
      </c>
      <c r="F40" s="790">
        <f t="shared" si="3"/>
        <v>84700000</v>
      </c>
      <c r="G40" s="192">
        <f t="shared" si="1"/>
        <v>0</v>
      </c>
    </row>
    <row r="41" spans="1:7" x14ac:dyDescent="0.3">
      <c r="A41" s="776">
        <v>19</v>
      </c>
      <c r="B41" s="794" t="s">
        <v>146</v>
      </c>
      <c r="C41" s="793">
        <v>2007</v>
      </c>
      <c r="D41" s="776">
        <v>4</v>
      </c>
      <c r="E41" s="790">
        <v>84700000</v>
      </c>
      <c r="F41" s="790">
        <f t="shared" si="3"/>
        <v>84700000</v>
      </c>
      <c r="G41" s="192">
        <f t="shared" si="1"/>
        <v>0</v>
      </c>
    </row>
    <row r="42" spans="1:7" x14ac:dyDescent="0.3">
      <c r="A42" s="776">
        <v>20</v>
      </c>
      <c r="B42" s="794" t="s">
        <v>147</v>
      </c>
      <c r="C42" s="793">
        <v>2007</v>
      </c>
      <c r="D42" s="776">
        <v>4</v>
      </c>
      <c r="E42" s="790">
        <v>84150000</v>
      </c>
      <c r="F42" s="790">
        <f t="shared" si="3"/>
        <v>84150000</v>
      </c>
      <c r="G42" s="192">
        <f t="shared" si="1"/>
        <v>0</v>
      </c>
    </row>
    <row r="43" spans="1:7" x14ac:dyDescent="0.3">
      <c r="A43" s="776">
        <v>21</v>
      </c>
      <c r="B43" s="794" t="s">
        <v>148</v>
      </c>
      <c r="C43" s="793">
        <v>2007</v>
      </c>
      <c r="D43" s="776">
        <v>4</v>
      </c>
      <c r="E43" s="790">
        <v>84150000</v>
      </c>
      <c r="F43" s="790">
        <f t="shared" si="3"/>
        <v>84150000</v>
      </c>
      <c r="G43" s="192">
        <f t="shared" si="1"/>
        <v>0</v>
      </c>
    </row>
    <row r="44" spans="1:7" x14ac:dyDescent="0.3">
      <c r="A44" s="776">
        <v>22</v>
      </c>
      <c r="B44" s="794" t="s">
        <v>149</v>
      </c>
      <c r="C44" s="793">
        <v>2007</v>
      </c>
      <c r="D44" s="776">
        <v>4</v>
      </c>
      <c r="E44" s="790">
        <v>84000000</v>
      </c>
      <c r="F44" s="790">
        <f>E44/D44*4</f>
        <v>84000000</v>
      </c>
      <c r="G44" s="192">
        <f t="shared" si="1"/>
        <v>0</v>
      </c>
    </row>
    <row r="45" spans="1:7" x14ac:dyDescent="0.3">
      <c r="A45" s="776">
        <v>23</v>
      </c>
      <c r="B45" s="794" t="s">
        <v>806</v>
      </c>
      <c r="C45" s="793">
        <v>2015</v>
      </c>
      <c r="D45" s="776">
        <v>4</v>
      </c>
      <c r="E45" s="790">
        <v>195068000</v>
      </c>
      <c r="F45" s="790">
        <f>E45/4*1</f>
        <v>48767000</v>
      </c>
      <c r="G45" s="192">
        <f>+E45-F45</f>
        <v>146301000</v>
      </c>
    </row>
    <row r="46" spans="1:7" x14ac:dyDescent="0.3">
      <c r="A46" s="776">
        <v>24</v>
      </c>
      <c r="B46" s="794" t="s">
        <v>807</v>
      </c>
      <c r="C46" s="793">
        <v>2015</v>
      </c>
      <c r="D46" s="776">
        <v>4</v>
      </c>
      <c r="E46" s="790">
        <v>187330000</v>
      </c>
      <c r="F46" s="790">
        <f t="shared" ref="F46:F49" si="4">E46/4*1</f>
        <v>46832500</v>
      </c>
      <c r="G46" s="192">
        <f t="shared" ref="G46:G51" si="5">+E46-F46</f>
        <v>140497500</v>
      </c>
    </row>
    <row r="47" spans="1:7" x14ac:dyDescent="0.3">
      <c r="A47" s="776">
        <v>25</v>
      </c>
      <c r="B47" s="794" t="s">
        <v>808</v>
      </c>
      <c r="C47" s="793">
        <v>2015</v>
      </c>
      <c r="D47" s="776">
        <v>4</v>
      </c>
      <c r="E47" s="790">
        <v>148610000</v>
      </c>
      <c r="F47" s="790">
        <f t="shared" si="4"/>
        <v>37152500</v>
      </c>
      <c r="G47" s="192">
        <f t="shared" si="5"/>
        <v>111457500</v>
      </c>
    </row>
    <row r="48" spans="1:7" x14ac:dyDescent="0.3">
      <c r="A48" s="776">
        <v>26</v>
      </c>
      <c r="B48" s="794" t="s">
        <v>809</v>
      </c>
      <c r="C48" s="793">
        <v>2015</v>
      </c>
      <c r="D48" s="776">
        <v>4</v>
      </c>
      <c r="E48" s="790">
        <v>49000000</v>
      </c>
      <c r="F48" s="790">
        <f t="shared" si="4"/>
        <v>12250000</v>
      </c>
      <c r="G48" s="192">
        <f t="shared" si="5"/>
        <v>36750000</v>
      </c>
    </row>
    <row r="49" spans="1:7" x14ac:dyDescent="0.3">
      <c r="A49" s="776">
        <v>27</v>
      </c>
      <c r="B49" s="794" t="s">
        <v>810</v>
      </c>
      <c r="C49" s="793">
        <v>2015</v>
      </c>
      <c r="D49" s="776">
        <v>4</v>
      </c>
      <c r="E49" s="790">
        <v>43285000</v>
      </c>
      <c r="F49" s="790">
        <f t="shared" si="4"/>
        <v>10821250</v>
      </c>
      <c r="G49" s="192">
        <f t="shared" si="5"/>
        <v>32463750</v>
      </c>
    </row>
    <row r="50" spans="1:7" x14ac:dyDescent="0.3">
      <c r="A50" s="776">
        <v>28</v>
      </c>
      <c r="B50" s="785" t="s">
        <v>1006</v>
      </c>
      <c r="C50" s="793">
        <v>2016</v>
      </c>
      <c r="D50" s="776">
        <v>4</v>
      </c>
      <c r="E50" s="795">
        <v>17500000</v>
      </c>
      <c r="F50" s="790"/>
      <c r="G50" s="192">
        <f t="shared" si="5"/>
        <v>17500000</v>
      </c>
    </row>
    <row r="51" spans="1:7" x14ac:dyDescent="0.3">
      <c r="A51" s="776">
        <v>29</v>
      </c>
      <c r="B51" s="783" t="s">
        <v>1006</v>
      </c>
      <c r="C51" s="793">
        <v>2016</v>
      </c>
      <c r="D51" s="776">
        <v>4</v>
      </c>
      <c r="E51" s="796">
        <v>1192560000</v>
      </c>
      <c r="F51" s="790"/>
      <c r="G51" s="192">
        <f t="shared" si="5"/>
        <v>1192560000</v>
      </c>
    </row>
    <row r="52" spans="1:7" x14ac:dyDescent="0.3">
      <c r="A52" s="771" t="s">
        <v>183</v>
      </c>
      <c r="B52" s="772" t="s">
        <v>166</v>
      </c>
      <c r="C52" s="784"/>
      <c r="D52" s="784"/>
      <c r="E52" s="780">
        <f>SUM(E53:E55)</f>
        <v>359356000</v>
      </c>
      <c r="F52" s="780">
        <f>SUM(F53:F55)</f>
        <v>179766000</v>
      </c>
      <c r="G52" s="780">
        <f>+E52-F52</f>
        <v>179590000</v>
      </c>
    </row>
    <row r="53" spans="1:7" x14ac:dyDescent="0.3">
      <c r="A53" s="797">
        <v>1</v>
      </c>
      <c r="B53" s="798" t="s">
        <v>167</v>
      </c>
      <c r="C53" s="797">
        <v>2012</v>
      </c>
      <c r="D53" s="797">
        <v>4</v>
      </c>
      <c r="E53" s="777">
        <v>30066000</v>
      </c>
      <c r="F53" s="777">
        <f>+E53/D53*4</f>
        <v>30066000</v>
      </c>
      <c r="G53" s="790">
        <f t="shared" ref="G53:G70" si="6">+E53-F53</f>
        <v>0</v>
      </c>
    </row>
    <row r="54" spans="1:7" x14ac:dyDescent="0.3">
      <c r="A54" s="776">
        <v>2</v>
      </c>
      <c r="B54" s="798" t="s">
        <v>168</v>
      </c>
      <c r="C54" s="797">
        <v>2013</v>
      </c>
      <c r="D54" s="776">
        <v>4</v>
      </c>
      <c r="E54" s="777">
        <v>199600000</v>
      </c>
      <c r="F54" s="777">
        <f>+E54/D54*3</f>
        <v>149700000</v>
      </c>
      <c r="G54" s="790">
        <f t="shared" si="6"/>
        <v>49900000</v>
      </c>
    </row>
    <row r="55" spans="1:7" x14ac:dyDescent="0.3">
      <c r="A55" s="776">
        <v>3</v>
      </c>
      <c r="B55" s="783" t="s">
        <v>1006</v>
      </c>
      <c r="C55" s="799">
        <v>2016</v>
      </c>
      <c r="D55" s="800">
        <v>4</v>
      </c>
      <c r="E55" s="796">
        <v>129690000</v>
      </c>
      <c r="F55" s="801"/>
      <c r="G55" s="802">
        <f t="shared" si="6"/>
        <v>129690000</v>
      </c>
    </row>
    <row r="56" spans="1:7" x14ac:dyDescent="0.3">
      <c r="A56" s="771" t="s">
        <v>184</v>
      </c>
      <c r="B56" s="803" t="s">
        <v>1007</v>
      </c>
      <c r="C56" s="804"/>
      <c r="D56" s="771"/>
      <c r="E56" s="805">
        <f>SUM(E57)</f>
        <v>59200000</v>
      </c>
      <c r="F56" s="780">
        <f>SUM(F57)</f>
        <v>0</v>
      </c>
      <c r="G56" s="806">
        <f>+E56-F56</f>
        <v>59200000</v>
      </c>
    </row>
    <row r="57" spans="1:7" x14ac:dyDescent="0.3">
      <c r="A57" s="776">
        <v>1</v>
      </c>
      <c r="B57" s="783" t="s">
        <v>1006</v>
      </c>
      <c r="C57" s="807">
        <v>2016</v>
      </c>
      <c r="D57" s="808">
        <v>4</v>
      </c>
      <c r="E57" s="796">
        <v>59200000</v>
      </c>
      <c r="F57" s="809"/>
      <c r="G57" s="810">
        <f>+E57-F57</f>
        <v>59200000</v>
      </c>
    </row>
    <row r="58" spans="1:7" x14ac:dyDescent="0.3">
      <c r="A58" s="771" t="s">
        <v>767</v>
      </c>
      <c r="B58" s="772" t="s">
        <v>162</v>
      </c>
      <c r="C58" s="784"/>
      <c r="D58" s="784"/>
      <c r="E58" s="780">
        <f>SUM(E59:E60)</f>
        <v>25850000</v>
      </c>
      <c r="F58" s="780">
        <f>SUM(F59:F60)</f>
        <v>21850000</v>
      </c>
      <c r="G58" s="780">
        <f>+E58-F58</f>
        <v>4000000</v>
      </c>
    </row>
    <row r="59" spans="1:7" x14ac:dyDescent="0.3">
      <c r="A59" s="797">
        <v>1</v>
      </c>
      <c r="B59" s="811" t="s">
        <v>163</v>
      </c>
      <c r="C59" s="797">
        <v>2012</v>
      </c>
      <c r="D59" s="797">
        <v>4</v>
      </c>
      <c r="E59" s="777">
        <v>9850000</v>
      </c>
      <c r="F59" s="777">
        <f>+E59/D59*4</f>
        <v>9850000</v>
      </c>
      <c r="G59" s="790">
        <f t="shared" si="6"/>
        <v>0</v>
      </c>
    </row>
    <row r="60" spans="1:7" x14ac:dyDescent="0.3">
      <c r="A60" s="797">
        <v>2</v>
      </c>
      <c r="B60" s="798" t="s">
        <v>164</v>
      </c>
      <c r="C60" s="812">
        <v>2013</v>
      </c>
      <c r="D60" s="797">
        <v>4</v>
      </c>
      <c r="E60" s="777">
        <v>16000000</v>
      </c>
      <c r="F60" s="777">
        <f>+E60/D60*3</f>
        <v>12000000</v>
      </c>
      <c r="G60" s="790">
        <f t="shared" si="6"/>
        <v>4000000</v>
      </c>
    </row>
    <row r="61" spans="1:7" x14ac:dyDescent="0.3">
      <c r="A61" s="771" t="s">
        <v>768</v>
      </c>
      <c r="B61" s="772" t="s">
        <v>153</v>
      </c>
      <c r="C61" s="784"/>
      <c r="D61" s="784"/>
      <c r="E61" s="780">
        <f>SUM(E62)</f>
        <v>4980000</v>
      </c>
      <c r="F61" s="780">
        <f>SUM(F62)</f>
        <v>4980000</v>
      </c>
      <c r="G61" s="780">
        <f>+E61-F61</f>
        <v>0</v>
      </c>
    </row>
    <row r="62" spans="1:7" s="50" customFormat="1" x14ac:dyDescent="0.3">
      <c r="A62" s="776">
        <v>1</v>
      </c>
      <c r="B62" s="811" t="s">
        <v>154</v>
      </c>
      <c r="C62" s="797">
        <v>2008</v>
      </c>
      <c r="D62" s="813">
        <v>4</v>
      </c>
      <c r="E62" s="814">
        <v>4980000</v>
      </c>
      <c r="F62" s="777">
        <f>+E62/D62*4</f>
        <v>4980000</v>
      </c>
      <c r="G62" s="790">
        <f t="shared" si="6"/>
        <v>0</v>
      </c>
    </row>
    <row r="63" spans="1:7" s="53" customFormat="1" x14ac:dyDescent="0.3">
      <c r="A63" s="778" t="s">
        <v>770</v>
      </c>
      <c r="B63" s="779" t="s">
        <v>764</v>
      </c>
      <c r="C63" s="771"/>
      <c r="D63" s="771"/>
      <c r="E63" s="780">
        <f>SUM(E64)</f>
        <v>7500000</v>
      </c>
      <c r="F63" s="780">
        <f t="shared" ref="F63" si="7">SUM(F64)</f>
        <v>1875000</v>
      </c>
      <c r="G63" s="780">
        <f>+E63-F63</f>
        <v>5625000</v>
      </c>
    </row>
    <row r="64" spans="1:7" s="50" customFormat="1" x14ac:dyDescent="0.3">
      <c r="A64" s="774">
        <v>1</v>
      </c>
      <c r="B64" s="775" t="s">
        <v>151</v>
      </c>
      <c r="C64" s="776">
        <v>2015</v>
      </c>
      <c r="D64" s="776">
        <v>4</v>
      </c>
      <c r="E64" s="787">
        <f>10900000-3400000</f>
        <v>7500000</v>
      </c>
      <c r="F64" s="777">
        <f>E64/D64*1</f>
        <v>1875000</v>
      </c>
      <c r="G64" s="790">
        <f t="shared" si="6"/>
        <v>5625000</v>
      </c>
    </row>
    <row r="65" spans="1:7" s="243" customFormat="1" x14ac:dyDescent="0.3">
      <c r="A65" s="778" t="s">
        <v>772</v>
      </c>
      <c r="B65" s="779" t="s">
        <v>1008</v>
      </c>
      <c r="C65" s="771"/>
      <c r="D65" s="771"/>
      <c r="E65" s="789">
        <f>SUM(E66)</f>
        <v>4950000</v>
      </c>
      <c r="F65" s="789">
        <f>SUM(F66)</f>
        <v>0</v>
      </c>
      <c r="G65" s="806">
        <f>+E65-F65</f>
        <v>4950000</v>
      </c>
    </row>
    <row r="66" spans="1:7" s="50" customFormat="1" x14ac:dyDescent="0.3">
      <c r="A66" s="774">
        <v>1</v>
      </c>
      <c r="B66" s="775" t="s">
        <v>151</v>
      </c>
      <c r="C66" s="776">
        <v>2016</v>
      </c>
      <c r="D66" s="776">
        <v>4</v>
      </c>
      <c r="E66" s="787">
        <v>4950000</v>
      </c>
      <c r="F66" s="777"/>
      <c r="G66" s="790">
        <f>+E66-F66</f>
        <v>4950000</v>
      </c>
    </row>
    <row r="67" spans="1:7" s="49" customFormat="1" x14ac:dyDescent="0.3">
      <c r="A67" s="778" t="s">
        <v>773</v>
      </c>
      <c r="B67" s="779" t="s">
        <v>765</v>
      </c>
      <c r="C67" s="771"/>
      <c r="D67" s="771"/>
      <c r="E67" s="780">
        <f>SUM(E68)</f>
        <v>245131000</v>
      </c>
      <c r="F67" s="780">
        <f t="shared" ref="F67" si="8">SUM(F68)</f>
        <v>61282750</v>
      </c>
      <c r="G67" s="780">
        <f>+E67-F67</f>
        <v>183848250</v>
      </c>
    </row>
    <row r="68" spans="1:7" s="50" customFormat="1" x14ac:dyDescent="0.3">
      <c r="A68" s="774">
        <v>1</v>
      </c>
      <c r="B68" s="775" t="s">
        <v>151</v>
      </c>
      <c r="C68" s="776">
        <v>2015</v>
      </c>
      <c r="D68" s="776">
        <v>4</v>
      </c>
      <c r="E68" s="787">
        <v>245131000</v>
      </c>
      <c r="F68" s="777">
        <f>E68/D68*1</f>
        <v>61282750</v>
      </c>
      <c r="G68" s="790">
        <f t="shared" si="6"/>
        <v>183848250</v>
      </c>
    </row>
    <row r="69" spans="1:7" s="53" customFormat="1" x14ac:dyDescent="0.3">
      <c r="A69" s="778" t="s">
        <v>775</v>
      </c>
      <c r="B69" s="779" t="s">
        <v>766</v>
      </c>
      <c r="C69" s="771"/>
      <c r="D69" s="771"/>
      <c r="E69" s="780">
        <f>SUM(E70:E71)</f>
        <v>359319000</v>
      </c>
      <c r="F69" s="780">
        <f t="shared" ref="F69" si="9">SUM(F70)</f>
        <v>11864750</v>
      </c>
      <c r="G69" s="780">
        <f>+E69-F69</f>
        <v>347454250</v>
      </c>
    </row>
    <row r="70" spans="1:7" s="50" customFormat="1" x14ac:dyDescent="0.3">
      <c r="A70" s="774">
        <v>1</v>
      </c>
      <c r="B70" s="775" t="s">
        <v>151</v>
      </c>
      <c r="C70" s="776">
        <v>2015</v>
      </c>
      <c r="D70" s="776">
        <v>4</v>
      </c>
      <c r="E70" s="777">
        <f>47489000-30000</f>
        <v>47459000</v>
      </c>
      <c r="F70" s="777">
        <f>E70/D70*1</f>
        <v>11864750</v>
      </c>
      <c r="G70" s="790">
        <f t="shared" si="6"/>
        <v>35594250</v>
      </c>
    </row>
    <row r="71" spans="1:7" s="50" customFormat="1" x14ac:dyDescent="0.3">
      <c r="A71" s="774">
        <v>2</v>
      </c>
      <c r="B71" s="783" t="s">
        <v>1006</v>
      </c>
      <c r="C71" s="776">
        <v>2016</v>
      </c>
      <c r="D71" s="776">
        <v>4</v>
      </c>
      <c r="E71" s="796">
        <v>311860000</v>
      </c>
      <c r="F71" s="777"/>
      <c r="G71" s="790">
        <f>+E71-F71</f>
        <v>311860000</v>
      </c>
    </row>
    <row r="72" spans="1:7" s="49" customFormat="1" x14ac:dyDescent="0.3">
      <c r="A72" s="778" t="s">
        <v>1009</v>
      </c>
      <c r="B72" s="779" t="s">
        <v>769</v>
      </c>
      <c r="C72" s="771"/>
      <c r="D72" s="771"/>
      <c r="E72" s="780">
        <f>SUM(E73:E74)</f>
        <v>249754000</v>
      </c>
      <c r="F72" s="780">
        <f>SUM(F73:F74)</f>
        <v>47142000</v>
      </c>
      <c r="G72" s="780">
        <f>E72-F72</f>
        <v>202612000</v>
      </c>
    </row>
    <row r="73" spans="1:7" s="50" customFormat="1" x14ac:dyDescent="0.3">
      <c r="A73" s="774">
        <v>1</v>
      </c>
      <c r="B73" s="775" t="s">
        <v>151</v>
      </c>
      <c r="C73" s="776">
        <v>2015</v>
      </c>
      <c r="D73" s="776">
        <v>4</v>
      </c>
      <c r="E73" s="787">
        <v>188568000</v>
      </c>
      <c r="F73" s="777">
        <f>E73/D73*1</f>
        <v>47142000</v>
      </c>
      <c r="G73" s="787">
        <f>+E73-F73</f>
        <v>141426000</v>
      </c>
    </row>
    <row r="74" spans="1:7" s="50" customFormat="1" x14ac:dyDescent="0.3">
      <c r="A74" s="774">
        <v>2</v>
      </c>
      <c r="B74" s="775" t="s">
        <v>151</v>
      </c>
      <c r="C74" s="797">
        <v>2016</v>
      </c>
      <c r="D74" s="776">
        <v>4</v>
      </c>
      <c r="E74" s="795">
        <v>61186000</v>
      </c>
      <c r="F74" s="777"/>
      <c r="G74" s="787">
        <f>+E74-F74</f>
        <v>61186000</v>
      </c>
    </row>
    <row r="75" spans="1:7" s="49" customFormat="1" x14ac:dyDescent="0.3">
      <c r="A75" s="778" t="s">
        <v>1010</v>
      </c>
      <c r="B75" s="779" t="s">
        <v>771</v>
      </c>
      <c r="C75" s="771"/>
      <c r="D75" s="771"/>
      <c r="E75" s="780">
        <f>SUM(E76)</f>
        <v>49500000</v>
      </c>
      <c r="F75" s="780">
        <f t="shared" ref="F75" si="10">SUM(F76)</f>
        <v>12375000</v>
      </c>
      <c r="G75" s="780">
        <f>+E75-F75</f>
        <v>37125000</v>
      </c>
    </row>
    <row r="76" spans="1:7" x14ac:dyDescent="0.3">
      <c r="A76" s="774">
        <v>1</v>
      </c>
      <c r="B76" s="775" t="s">
        <v>151</v>
      </c>
      <c r="C76" s="776">
        <v>2015</v>
      </c>
      <c r="D76" s="776">
        <v>4</v>
      </c>
      <c r="E76" s="787">
        <v>49500000</v>
      </c>
      <c r="F76" s="777">
        <f>E76/D76*1</f>
        <v>12375000</v>
      </c>
      <c r="G76" s="787">
        <f>E76-F76</f>
        <v>37125000</v>
      </c>
    </row>
    <row r="77" spans="1:7" x14ac:dyDescent="0.3">
      <c r="A77" s="778" t="s">
        <v>1011</v>
      </c>
      <c r="B77" s="779" t="s">
        <v>1012</v>
      </c>
      <c r="C77" s="771"/>
      <c r="D77" s="771"/>
      <c r="E77" s="789">
        <f>SUM(E78)</f>
        <v>49500000</v>
      </c>
      <c r="F77" s="780">
        <f>SUM(F78)</f>
        <v>0</v>
      </c>
      <c r="G77" s="789">
        <f>+E77-F77</f>
        <v>49500000</v>
      </c>
    </row>
    <row r="78" spans="1:7" x14ac:dyDescent="0.3">
      <c r="A78" s="774">
        <v>1</v>
      </c>
      <c r="B78" s="783" t="s">
        <v>1006</v>
      </c>
      <c r="C78" s="776">
        <v>2016</v>
      </c>
      <c r="D78" s="776">
        <v>4</v>
      </c>
      <c r="E78" s="796">
        <v>49500000</v>
      </c>
      <c r="F78" s="777"/>
      <c r="G78" s="787">
        <f>+E78-F78</f>
        <v>49500000</v>
      </c>
    </row>
    <row r="79" spans="1:7" s="54" customFormat="1" x14ac:dyDescent="0.3">
      <c r="A79" s="771" t="s">
        <v>1013</v>
      </c>
      <c r="B79" s="772" t="s">
        <v>156</v>
      </c>
      <c r="C79" s="784"/>
      <c r="D79" s="784"/>
      <c r="E79" s="780">
        <f>SUM(E80)</f>
        <v>49500000</v>
      </c>
      <c r="F79" s="780">
        <f>SUM(F80)</f>
        <v>49500000</v>
      </c>
      <c r="G79" s="780">
        <f>+E79-F79</f>
        <v>0</v>
      </c>
    </row>
    <row r="80" spans="1:7" x14ac:dyDescent="0.3">
      <c r="A80" s="815">
        <v>1</v>
      </c>
      <c r="B80" s="798" t="s">
        <v>157</v>
      </c>
      <c r="C80" s="776">
        <v>2012</v>
      </c>
      <c r="D80" s="815">
        <v>4</v>
      </c>
      <c r="E80" s="777">
        <v>49500000</v>
      </c>
      <c r="F80" s="777">
        <f>E80/D80*4</f>
        <v>49500000</v>
      </c>
      <c r="G80" s="790">
        <f>+E80-F80</f>
        <v>0</v>
      </c>
    </row>
    <row r="81" spans="1:8" x14ac:dyDescent="0.3">
      <c r="A81" s="771" t="s">
        <v>1014</v>
      </c>
      <c r="B81" s="772" t="s">
        <v>159</v>
      </c>
      <c r="C81" s="784"/>
      <c r="D81" s="784"/>
      <c r="E81" s="780">
        <f>SUM(E82:E83)</f>
        <v>88750000</v>
      </c>
      <c r="F81" s="780">
        <f>SUM(F82:F83)</f>
        <v>750000</v>
      </c>
      <c r="G81" s="780">
        <f>+E81-F81</f>
        <v>88000000</v>
      </c>
    </row>
    <row r="82" spans="1:8" x14ac:dyDescent="0.3">
      <c r="A82" s="776">
        <v>1</v>
      </c>
      <c r="B82" s="798" t="s">
        <v>160</v>
      </c>
      <c r="C82" s="797">
        <v>2008</v>
      </c>
      <c r="D82" s="797">
        <v>4</v>
      </c>
      <c r="E82" s="777">
        <v>750000</v>
      </c>
      <c r="F82" s="777">
        <f>E82/D82*4</f>
        <v>750000</v>
      </c>
      <c r="G82" s="790">
        <f t="shared" ref="G82:G83" si="11">+E82-F82</f>
        <v>0</v>
      </c>
    </row>
    <row r="83" spans="1:8" x14ac:dyDescent="0.3">
      <c r="A83" s="776">
        <v>2</v>
      </c>
      <c r="B83" s="783" t="s">
        <v>1006</v>
      </c>
      <c r="C83" s="776">
        <v>2016</v>
      </c>
      <c r="D83" s="776">
        <v>4</v>
      </c>
      <c r="E83" s="777">
        <v>88000000</v>
      </c>
      <c r="F83" s="777"/>
      <c r="G83" s="790">
        <f t="shared" si="11"/>
        <v>88000000</v>
      </c>
    </row>
    <row r="84" spans="1:8" x14ac:dyDescent="0.3">
      <c r="A84" s="816" t="s">
        <v>1015</v>
      </c>
      <c r="B84" s="817" t="s">
        <v>1016</v>
      </c>
      <c r="C84" s="771"/>
      <c r="D84" s="816"/>
      <c r="E84" s="780">
        <f>SUM(E85)</f>
        <v>49950000</v>
      </c>
      <c r="F84" s="780">
        <f>SUM(F85)</f>
        <v>0</v>
      </c>
      <c r="G84" s="806">
        <f>+E84-F84</f>
        <v>49950000</v>
      </c>
    </row>
    <row r="85" spans="1:8" x14ac:dyDescent="0.3">
      <c r="A85" s="815">
        <v>1</v>
      </c>
      <c r="B85" s="783" t="s">
        <v>1006</v>
      </c>
      <c r="C85" s="776">
        <v>2016</v>
      </c>
      <c r="D85" s="776">
        <v>4</v>
      </c>
      <c r="E85" s="796">
        <v>49950000</v>
      </c>
      <c r="F85" s="777"/>
      <c r="G85" s="790">
        <f>+E85-F85</f>
        <v>49950000</v>
      </c>
    </row>
    <row r="86" spans="1:8" s="48" customFormat="1" x14ac:dyDescent="0.3">
      <c r="A86" s="778" t="s">
        <v>1017</v>
      </c>
      <c r="B86" s="779" t="s">
        <v>774</v>
      </c>
      <c r="C86" s="771"/>
      <c r="D86" s="771"/>
      <c r="E86" s="780">
        <f>SUM(E87)</f>
        <v>49520000</v>
      </c>
      <c r="F86" s="780">
        <f t="shared" ref="F86" si="12">SUM(F87)</f>
        <v>12380000</v>
      </c>
      <c r="G86" s="780">
        <f>+E86-F86</f>
        <v>37140000</v>
      </c>
    </row>
    <row r="87" spans="1:8" x14ac:dyDescent="0.3">
      <c r="A87" s="774">
        <v>1</v>
      </c>
      <c r="B87" s="775" t="s">
        <v>151</v>
      </c>
      <c r="C87" s="776">
        <v>2015</v>
      </c>
      <c r="D87" s="776">
        <v>4</v>
      </c>
      <c r="E87" s="787">
        <v>49520000</v>
      </c>
      <c r="F87" s="777">
        <f>E87/D87*1</f>
        <v>12380000</v>
      </c>
      <c r="G87" s="787">
        <f>E87-F87</f>
        <v>37140000</v>
      </c>
    </row>
    <row r="88" spans="1:8" ht="15.75" customHeight="1" x14ac:dyDescent="0.3">
      <c r="A88" s="818" t="s">
        <v>822</v>
      </c>
      <c r="B88" s="819"/>
      <c r="C88" s="819"/>
      <c r="D88" s="819"/>
      <c r="E88" s="819"/>
      <c r="F88" s="819"/>
      <c r="G88" s="820"/>
    </row>
    <row r="89" spans="1:8" x14ac:dyDescent="0.3">
      <c r="A89" s="821"/>
      <c r="B89" s="763"/>
      <c r="C89" s="763"/>
      <c r="D89" s="763"/>
      <c r="E89" s="763"/>
      <c r="F89" s="763"/>
      <c r="G89" s="822"/>
    </row>
    <row r="90" spans="1:8" x14ac:dyDescent="0.3">
      <c r="A90" s="771" t="s">
        <v>83</v>
      </c>
      <c r="B90" s="817" t="s">
        <v>170</v>
      </c>
      <c r="C90" s="823"/>
      <c r="D90" s="824"/>
      <c r="E90" s="825">
        <f>SUM(E91:E108)</f>
        <v>11792957667</v>
      </c>
      <c r="F90" s="825">
        <f>SUM(F91:F108)</f>
        <v>5283674870.7333336</v>
      </c>
      <c r="G90" s="825">
        <f>+E90-F90</f>
        <v>6509282796.2666664</v>
      </c>
      <c r="H90" s="244"/>
    </row>
    <row r="91" spans="1:8" ht="17.25" customHeight="1" x14ac:dyDescent="0.3">
      <c r="A91" s="776">
        <v>1</v>
      </c>
      <c r="B91" s="826" t="s">
        <v>171</v>
      </c>
      <c r="C91" s="827">
        <v>2013</v>
      </c>
      <c r="D91" s="827">
        <v>5</v>
      </c>
      <c r="E91" s="192">
        <v>1642028110</v>
      </c>
      <c r="F91" s="192">
        <f>E91/D91*4</f>
        <v>1313622488</v>
      </c>
      <c r="G91" s="192">
        <f>+E91-F91</f>
        <v>328405622</v>
      </c>
      <c r="H91" s="244"/>
    </row>
    <row r="92" spans="1:8" ht="17.25" customHeight="1" x14ac:dyDescent="0.3">
      <c r="A92" s="776">
        <v>2</v>
      </c>
      <c r="B92" s="826" t="s">
        <v>172</v>
      </c>
      <c r="C92" s="827">
        <v>2013</v>
      </c>
      <c r="D92" s="827">
        <v>20</v>
      </c>
      <c r="E92" s="192">
        <v>887444992</v>
      </c>
      <c r="F92" s="192">
        <f>E92/D92*4</f>
        <v>177488998.40000001</v>
      </c>
      <c r="G92" s="192">
        <f t="shared" ref="G92:G108" si="13">+E92-F92</f>
        <v>709955993.60000002</v>
      </c>
      <c r="H92" s="244"/>
    </row>
    <row r="93" spans="1:8" ht="17.25" customHeight="1" x14ac:dyDescent="0.3">
      <c r="A93" s="776">
        <v>3</v>
      </c>
      <c r="B93" s="826" t="s">
        <v>173</v>
      </c>
      <c r="C93" s="827">
        <v>2014</v>
      </c>
      <c r="D93" s="827">
        <v>5</v>
      </c>
      <c r="E93" s="192">
        <v>476059565</v>
      </c>
      <c r="F93" s="192">
        <f t="shared" ref="F93:F102" si="14">E93/D93*2</f>
        <v>190423826</v>
      </c>
      <c r="G93" s="192">
        <f t="shared" si="13"/>
        <v>285635739</v>
      </c>
    </row>
    <row r="94" spans="1:8" ht="25.5" x14ac:dyDescent="0.3">
      <c r="A94" s="776">
        <v>4</v>
      </c>
      <c r="B94" s="826" t="s">
        <v>174</v>
      </c>
      <c r="C94" s="827">
        <v>2014</v>
      </c>
      <c r="D94" s="827">
        <v>10</v>
      </c>
      <c r="E94" s="192">
        <v>398365000</v>
      </c>
      <c r="F94" s="192">
        <f t="shared" si="14"/>
        <v>79673000</v>
      </c>
      <c r="G94" s="192">
        <f t="shared" si="13"/>
        <v>318692000</v>
      </c>
    </row>
    <row r="95" spans="1:8" ht="17.25" customHeight="1" x14ac:dyDescent="0.3">
      <c r="A95" s="776">
        <v>5</v>
      </c>
      <c r="B95" s="826" t="s">
        <v>175</v>
      </c>
      <c r="C95" s="827">
        <v>2014</v>
      </c>
      <c r="D95" s="827">
        <v>2</v>
      </c>
      <c r="E95" s="192">
        <v>890340000</v>
      </c>
      <c r="F95" s="192">
        <f t="shared" si="14"/>
        <v>890340000</v>
      </c>
      <c r="G95" s="192">
        <f t="shared" si="13"/>
        <v>0</v>
      </c>
    </row>
    <row r="96" spans="1:8" ht="17.25" customHeight="1" x14ac:dyDescent="0.3">
      <c r="A96" s="776">
        <v>6</v>
      </c>
      <c r="B96" s="826" t="s">
        <v>176</v>
      </c>
      <c r="C96" s="827">
        <v>2014</v>
      </c>
      <c r="D96" s="827">
        <v>10</v>
      </c>
      <c r="E96" s="192">
        <v>582101500</v>
      </c>
      <c r="F96" s="192">
        <f t="shared" si="14"/>
        <v>116420300</v>
      </c>
      <c r="G96" s="192">
        <f t="shared" si="13"/>
        <v>465681200</v>
      </c>
    </row>
    <row r="97" spans="1:9" ht="17.25" customHeight="1" x14ac:dyDescent="0.3">
      <c r="A97" s="776">
        <v>7</v>
      </c>
      <c r="B97" s="826" t="s">
        <v>177</v>
      </c>
      <c r="C97" s="827">
        <v>2014</v>
      </c>
      <c r="D97" s="827">
        <v>10</v>
      </c>
      <c r="E97" s="192">
        <v>494450000</v>
      </c>
      <c r="F97" s="192">
        <f t="shared" si="14"/>
        <v>98890000</v>
      </c>
      <c r="G97" s="192">
        <f t="shared" si="13"/>
        <v>395560000</v>
      </c>
    </row>
    <row r="98" spans="1:9" ht="17.25" customHeight="1" x14ac:dyDescent="0.3">
      <c r="A98" s="776">
        <v>8</v>
      </c>
      <c r="B98" s="826" t="s">
        <v>178</v>
      </c>
      <c r="C98" s="827">
        <v>2014</v>
      </c>
      <c r="D98" s="827">
        <v>20</v>
      </c>
      <c r="E98" s="192">
        <v>298210000</v>
      </c>
      <c r="F98" s="192">
        <f t="shared" si="14"/>
        <v>29821000</v>
      </c>
      <c r="G98" s="192">
        <f t="shared" si="13"/>
        <v>268389000</v>
      </c>
    </row>
    <row r="99" spans="1:9" ht="17.25" customHeight="1" x14ac:dyDescent="0.3">
      <c r="A99" s="776">
        <v>9</v>
      </c>
      <c r="B99" s="826" t="s">
        <v>179</v>
      </c>
      <c r="C99" s="827">
        <v>2014</v>
      </c>
      <c r="D99" s="827">
        <v>5</v>
      </c>
      <c r="E99" s="192">
        <v>298800000</v>
      </c>
      <c r="F99" s="192">
        <f t="shared" si="14"/>
        <v>119520000</v>
      </c>
      <c r="G99" s="192">
        <f t="shared" si="13"/>
        <v>179280000</v>
      </c>
    </row>
    <row r="100" spans="1:9" ht="25.5" x14ac:dyDescent="0.3">
      <c r="A100" s="776">
        <v>10</v>
      </c>
      <c r="B100" s="826" t="s">
        <v>180</v>
      </c>
      <c r="C100" s="827">
        <v>2014</v>
      </c>
      <c r="D100" s="827">
        <v>5</v>
      </c>
      <c r="E100" s="192">
        <v>272685500</v>
      </c>
      <c r="F100" s="192">
        <f t="shared" si="14"/>
        <v>109074200</v>
      </c>
      <c r="G100" s="192">
        <f t="shared" si="13"/>
        <v>163611300</v>
      </c>
    </row>
    <row r="101" spans="1:9" ht="17.25" customHeight="1" x14ac:dyDescent="0.3">
      <c r="A101" s="776">
        <v>11</v>
      </c>
      <c r="B101" s="826" t="s">
        <v>181</v>
      </c>
      <c r="C101" s="827">
        <v>2014</v>
      </c>
      <c r="D101" s="827">
        <v>5</v>
      </c>
      <c r="E101" s="192">
        <v>275550000</v>
      </c>
      <c r="F101" s="192">
        <f t="shared" si="14"/>
        <v>110220000</v>
      </c>
      <c r="G101" s="192">
        <f t="shared" si="13"/>
        <v>165330000</v>
      </c>
    </row>
    <row r="102" spans="1:9" ht="25.5" x14ac:dyDescent="0.3">
      <c r="A102" s="776">
        <v>12</v>
      </c>
      <c r="B102" s="826" t="s">
        <v>182</v>
      </c>
      <c r="C102" s="827">
        <v>2014</v>
      </c>
      <c r="D102" s="827">
        <v>5</v>
      </c>
      <c r="E102" s="192">
        <v>299799500</v>
      </c>
      <c r="F102" s="192">
        <f t="shared" si="14"/>
        <v>119919800</v>
      </c>
      <c r="G102" s="192">
        <f t="shared" si="13"/>
        <v>179879700</v>
      </c>
    </row>
    <row r="103" spans="1:9" ht="17.25" customHeight="1" x14ac:dyDescent="0.3">
      <c r="A103" s="776">
        <v>13</v>
      </c>
      <c r="B103" s="828" t="s">
        <v>757</v>
      </c>
      <c r="C103" s="829">
        <v>2015</v>
      </c>
      <c r="D103" s="829">
        <v>12</v>
      </c>
      <c r="E103" s="192">
        <v>1132829500</v>
      </c>
      <c r="F103" s="192">
        <f>E103/D103*1</f>
        <v>94402458.333333328</v>
      </c>
      <c r="G103" s="192">
        <f t="shared" si="13"/>
        <v>1038427041.6666666</v>
      </c>
    </row>
    <row r="104" spans="1:9" ht="17.25" customHeight="1" x14ac:dyDescent="0.3">
      <c r="A104" s="776">
        <v>14</v>
      </c>
      <c r="B104" s="828" t="s">
        <v>758</v>
      </c>
      <c r="C104" s="829">
        <v>2015</v>
      </c>
      <c r="D104" s="829">
        <v>5</v>
      </c>
      <c r="E104" s="192">
        <v>294294000</v>
      </c>
      <c r="F104" s="192">
        <f t="shared" ref="F104:F108" si="15">E104/D104*1</f>
        <v>58858800</v>
      </c>
      <c r="G104" s="192">
        <f t="shared" si="13"/>
        <v>235435200</v>
      </c>
    </row>
    <row r="105" spans="1:9" ht="17.25" customHeight="1" x14ac:dyDescent="0.3">
      <c r="A105" s="776">
        <v>15</v>
      </c>
      <c r="B105" s="828" t="s">
        <v>759</v>
      </c>
      <c r="C105" s="829">
        <v>2015</v>
      </c>
      <c r="D105" s="829">
        <v>2</v>
      </c>
      <c r="E105" s="192">
        <v>425000000</v>
      </c>
      <c r="F105" s="192">
        <f t="shared" si="15"/>
        <v>212500000</v>
      </c>
      <c r="G105" s="192">
        <f t="shared" si="13"/>
        <v>212500000</v>
      </c>
    </row>
    <row r="106" spans="1:9" ht="17.25" customHeight="1" x14ac:dyDescent="0.3">
      <c r="A106" s="776">
        <v>16</v>
      </c>
      <c r="B106" s="828" t="s">
        <v>760</v>
      </c>
      <c r="C106" s="829">
        <v>2015</v>
      </c>
      <c r="D106" s="829">
        <v>2</v>
      </c>
      <c r="E106" s="192">
        <v>1100000000</v>
      </c>
      <c r="F106" s="192">
        <f t="shared" si="15"/>
        <v>550000000</v>
      </c>
      <c r="G106" s="192">
        <f t="shared" si="13"/>
        <v>550000000</v>
      </c>
    </row>
    <row r="107" spans="1:9" ht="17.25" customHeight="1" x14ac:dyDescent="0.3">
      <c r="A107" s="776">
        <v>17</v>
      </c>
      <c r="B107" s="828" t="s">
        <v>761</v>
      </c>
      <c r="C107" s="829">
        <v>2015</v>
      </c>
      <c r="D107" s="829">
        <v>2</v>
      </c>
      <c r="E107" s="192">
        <v>500000000</v>
      </c>
      <c r="F107" s="192">
        <f t="shared" si="15"/>
        <v>250000000</v>
      </c>
      <c r="G107" s="192">
        <f t="shared" si="13"/>
        <v>250000000</v>
      </c>
    </row>
    <row r="108" spans="1:9" ht="17.25" customHeight="1" x14ac:dyDescent="0.3">
      <c r="A108" s="776">
        <v>18</v>
      </c>
      <c r="B108" s="828" t="s">
        <v>762</v>
      </c>
      <c r="C108" s="829">
        <v>2015</v>
      </c>
      <c r="D108" s="829">
        <v>2</v>
      </c>
      <c r="E108" s="192">
        <v>1525000000</v>
      </c>
      <c r="F108" s="192">
        <f t="shared" si="15"/>
        <v>762500000</v>
      </c>
      <c r="G108" s="192">
        <f t="shared" si="13"/>
        <v>762500000</v>
      </c>
      <c r="H108" s="244"/>
      <c r="I108" s="244"/>
    </row>
    <row r="109" spans="1:9" ht="17.25" customHeight="1" x14ac:dyDescent="0.3">
      <c r="A109" s="771" t="s">
        <v>150</v>
      </c>
      <c r="B109" s="788" t="s">
        <v>84</v>
      </c>
      <c r="C109" s="771"/>
      <c r="D109" s="771"/>
      <c r="E109" s="780">
        <f>SUM(E110:E152)</f>
        <v>7636944000</v>
      </c>
      <c r="F109" s="780">
        <f>SUM(F110:F152)</f>
        <v>498500500</v>
      </c>
      <c r="G109" s="780">
        <f>+E109-F109</f>
        <v>7138443500</v>
      </c>
      <c r="H109" s="244"/>
    </row>
    <row r="110" spans="1:9" ht="17.25" customHeight="1" x14ac:dyDescent="0.3">
      <c r="A110" s="776">
        <v>1</v>
      </c>
      <c r="B110" s="791" t="s">
        <v>85</v>
      </c>
      <c r="C110" s="776">
        <v>2010</v>
      </c>
      <c r="D110" s="771"/>
      <c r="E110" s="192">
        <v>268400000</v>
      </c>
      <c r="F110" s="777">
        <v>0</v>
      </c>
      <c r="G110" s="192">
        <f>+E110-F110</f>
        <v>268400000</v>
      </c>
    </row>
    <row r="111" spans="1:9" ht="17.25" customHeight="1" x14ac:dyDescent="0.3">
      <c r="A111" s="776">
        <v>2</v>
      </c>
      <c r="B111" s="791" t="s">
        <v>86</v>
      </c>
      <c r="C111" s="776">
        <v>2010</v>
      </c>
      <c r="D111" s="771"/>
      <c r="E111" s="192">
        <v>146124000</v>
      </c>
      <c r="F111" s="777">
        <v>0</v>
      </c>
      <c r="G111" s="192">
        <f t="shared" ref="G111:G152" si="16">+E111-F111</f>
        <v>146124000</v>
      </c>
    </row>
    <row r="112" spans="1:9" ht="17.25" customHeight="1" x14ac:dyDescent="0.3">
      <c r="A112" s="776">
        <v>3</v>
      </c>
      <c r="B112" s="830" t="s">
        <v>87</v>
      </c>
      <c r="C112" s="776">
        <v>2010</v>
      </c>
      <c r="D112" s="771"/>
      <c r="E112" s="192">
        <v>95450000</v>
      </c>
      <c r="F112" s="777">
        <v>0</v>
      </c>
      <c r="G112" s="192">
        <f t="shared" si="16"/>
        <v>95450000</v>
      </c>
    </row>
    <row r="113" spans="1:7" ht="17.25" customHeight="1" x14ac:dyDescent="0.3">
      <c r="A113" s="776">
        <v>4</v>
      </c>
      <c r="B113" s="791" t="s">
        <v>88</v>
      </c>
      <c r="C113" s="776">
        <v>2010</v>
      </c>
      <c r="D113" s="771"/>
      <c r="E113" s="192">
        <v>828619000</v>
      </c>
      <c r="F113" s="777">
        <v>0</v>
      </c>
      <c r="G113" s="192">
        <f t="shared" si="16"/>
        <v>828619000</v>
      </c>
    </row>
    <row r="114" spans="1:7" ht="17.25" customHeight="1" x14ac:dyDescent="0.3">
      <c r="A114" s="776">
        <v>5</v>
      </c>
      <c r="B114" s="791" t="s">
        <v>89</v>
      </c>
      <c r="C114" s="776">
        <v>2010</v>
      </c>
      <c r="D114" s="771"/>
      <c r="E114" s="192">
        <v>399432000</v>
      </c>
      <c r="F114" s="777">
        <v>0</v>
      </c>
      <c r="G114" s="192">
        <f t="shared" si="16"/>
        <v>399432000</v>
      </c>
    </row>
    <row r="115" spans="1:7" ht="25.5" x14ac:dyDescent="0.3">
      <c r="A115" s="776">
        <v>6</v>
      </c>
      <c r="B115" s="791" t="s">
        <v>90</v>
      </c>
      <c r="C115" s="776">
        <v>2010</v>
      </c>
      <c r="D115" s="771"/>
      <c r="E115" s="192">
        <v>98400000</v>
      </c>
      <c r="F115" s="777">
        <v>0</v>
      </c>
      <c r="G115" s="192">
        <f t="shared" si="16"/>
        <v>98400000</v>
      </c>
    </row>
    <row r="116" spans="1:7" ht="25.5" x14ac:dyDescent="0.3">
      <c r="A116" s="776">
        <v>7</v>
      </c>
      <c r="B116" s="791" t="s">
        <v>91</v>
      </c>
      <c r="C116" s="776">
        <v>2010</v>
      </c>
      <c r="D116" s="771"/>
      <c r="E116" s="192">
        <v>95392000</v>
      </c>
      <c r="F116" s="777">
        <v>0</v>
      </c>
      <c r="G116" s="192">
        <f t="shared" si="16"/>
        <v>95392000</v>
      </c>
    </row>
    <row r="117" spans="1:7" ht="25.5" x14ac:dyDescent="0.3">
      <c r="A117" s="776">
        <v>8</v>
      </c>
      <c r="B117" s="791" t="s">
        <v>92</v>
      </c>
      <c r="C117" s="776">
        <v>2010</v>
      </c>
      <c r="D117" s="771"/>
      <c r="E117" s="192">
        <v>96130000</v>
      </c>
      <c r="F117" s="777">
        <v>0</v>
      </c>
      <c r="G117" s="192">
        <f t="shared" si="16"/>
        <v>96130000</v>
      </c>
    </row>
    <row r="118" spans="1:7" ht="17.25" customHeight="1" x14ac:dyDescent="0.3">
      <c r="A118" s="776">
        <v>9</v>
      </c>
      <c r="B118" s="791" t="s">
        <v>93</v>
      </c>
      <c r="C118" s="776">
        <v>2010</v>
      </c>
      <c r="D118" s="771"/>
      <c r="E118" s="192">
        <v>49800000</v>
      </c>
      <c r="F118" s="777">
        <v>0</v>
      </c>
      <c r="G118" s="192">
        <f t="shared" si="16"/>
        <v>49800000</v>
      </c>
    </row>
    <row r="119" spans="1:7" ht="17.25" customHeight="1" x14ac:dyDescent="0.3">
      <c r="A119" s="776">
        <v>10</v>
      </c>
      <c r="B119" s="791" t="s">
        <v>94</v>
      </c>
      <c r="C119" s="776">
        <v>2010</v>
      </c>
      <c r="D119" s="771"/>
      <c r="E119" s="192">
        <v>94198000</v>
      </c>
      <c r="F119" s="777">
        <v>0</v>
      </c>
      <c r="G119" s="192">
        <f t="shared" si="16"/>
        <v>94198000</v>
      </c>
    </row>
    <row r="120" spans="1:7" ht="17.25" customHeight="1" x14ac:dyDescent="0.3">
      <c r="A120" s="776">
        <v>11</v>
      </c>
      <c r="B120" s="791" t="s">
        <v>95</v>
      </c>
      <c r="C120" s="776">
        <v>2010</v>
      </c>
      <c r="D120" s="771"/>
      <c r="E120" s="192">
        <v>98010000</v>
      </c>
      <c r="F120" s="777">
        <v>0</v>
      </c>
      <c r="G120" s="192">
        <f t="shared" si="16"/>
        <v>98010000</v>
      </c>
    </row>
    <row r="121" spans="1:7" ht="17.25" customHeight="1" x14ac:dyDescent="0.3">
      <c r="A121" s="776">
        <v>12</v>
      </c>
      <c r="B121" s="791" t="s">
        <v>96</v>
      </c>
      <c r="C121" s="776">
        <v>2010</v>
      </c>
      <c r="D121" s="771"/>
      <c r="E121" s="192">
        <v>31840000</v>
      </c>
      <c r="F121" s="777">
        <v>0</v>
      </c>
      <c r="G121" s="192">
        <f t="shared" si="16"/>
        <v>31840000</v>
      </c>
    </row>
    <row r="122" spans="1:7" ht="17.25" customHeight="1" x14ac:dyDescent="0.3">
      <c r="A122" s="776">
        <v>13</v>
      </c>
      <c r="B122" s="791" t="s">
        <v>97</v>
      </c>
      <c r="C122" s="776">
        <v>2010</v>
      </c>
      <c r="D122" s="771"/>
      <c r="E122" s="192">
        <v>96948000</v>
      </c>
      <c r="F122" s="777">
        <v>0</v>
      </c>
      <c r="G122" s="192">
        <f t="shared" si="16"/>
        <v>96948000</v>
      </c>
    </row>
    <row r="123" spans="1:7" ht="17.25" customHeight="1" x14ac:dyDescent="0.3">
      <c r="A123" s="776">
        <v>14</v>
      </c>
      <c r="B123" s="791" t="s">
        <v>98</v>
      </c>
      <c r="C123" s="776">
        <v>2010</v>
      </c>
      <c r="D123" s="771"/>
      <c r="E123" s="192">
        <v>428043000</v>
      </c>
      <c r="F123" s="777">
        <v>0</v>
      </c>
      <c r="G123" s="192">
        <f t="shared" si="16"/>
        <v>428043000</v>
      </c>
    </row>
    <row r="124" spans="1:7" ht="17.25" customHeight="1" x14ac:dyDescent="0.3">
      <c r="A124" s="776">
        <v>15</v>
      </c>
      <c r="B124" s="791" t="s">
        <v>99</v>
      </c>
      <c r="C124" s="776">
        <v>2010</v>
      </c>
      <c r="D124" s="771"/>
      <c r="E124" s="192">
        <v>283344000</v>
      </c>
      <c r="F124" s="777">
        <v>0</v>
      </c>
      <c r="G124" s="192">
        <f t="shared" si="16"/>
        <v>283344000</v>
      </c>
    </row>
    <row r="125" spans="1:7" ht="17.25" customHeight="1" x14ac:dyDescent="0.3">
      <c r="A125" s="776">
        <v>16</v>
      </c>
      <c r="B125" s="791" t="s">
        <v>100</v>
      </c>
      <c r="C125" s="776">
        <v>2010</v>
      </c>
      <c r="D125" s="771"/>
      <c r="E125" s="192">
        <v>40500000</v>
      </c>
      <c r="F125" s="777">
        <v>0</v>
      </c>
      <c r="G125" s="192">
        <f t="shared" si="16"/>
        <v>40500000</v>
      </c>
    </row>
    <row r="126" spans="1:7" ht="17.25" customHeight="1" x14ac:dyDescent="0.3">
      <c r="A126" s="776">
        <v>17</v>
      </c>
      <c r="B126" s="791" t="s">
        <v>101</v>
      </c>
      <c r="C126" s="776">
        <v>2010</v>
      </c>
      <c r="D126" s="771"/>
      <c r="E126" s="192">
        <v>146861000</v>
      </c>
      <c r="F126" s="777">
        <v>0</v>
      </c>
      <c r="G126" s="192">
        <f t="shared" si="16"/>
        <v>146861000</v>
      </c>
    </row>
    <row r="127" spans="1:7" x14ac:dyDescent="0.3">
      <c r="A127" s="776">
        <v>18</v>
      </c>
      <c r="B127" s="791" t="s">
        <v>102</v>
      </c>
      <c r="C127" s="776">
        <v>2010</v>
      </c>
      <c r="D127" s="771"/>
      <c r="E127" s="192">
        <v>235345000</v>
      </c>
      <c r="F127" s="777">
        <v>0</v>
      </c>
      <c r="G127" s="192">
        <f t="shared" si="16"/>
        <v>235345000</v>
      </c>
    </row>
    <row r="128" spans="1:7" ht="17.25" customHeight="1" x14ac:dyDescent="0.3">
      <c r="A128" s="776">
        <v>19</v>
      </c>
      <c r="B128" s="791" t="s">
        <v>103</v>
      </c>
      <c r="C128" s="776">
        <v>2011</v>
      </c>
      <c r="D128" s="771"/>
      <c r="E128" s="192">
        <v>94644000</v>
      </c>
      <c r="F128" s="777">
        <v>0</v>
      </c>
      <c r="G128" s="192">
        <f t="shared" si="16"/>
        <v>94644000</v>
      </c>
    </row>
    <row r="129" spans="1:7" ht="17.25" customHeight="1" x14ac:dyDescent="0.3">
      <c r="A129" s="776">
        <v>20</v>
      </c>
      <c r="B129" s="791" t="s">
        <v>104</v>
      </c>
      <c r="C129" s="776">
        <v>2011</v>
      </c>
      <c r="D129" s="776">
        <v>5</v>
      </c>
      <c r="E129" s="192">
        <v>194100500</v>
      </c>
      <c r="F129" s="777">
        <f>E129/D129*5</f>
        <v>194100500</v>
      </c>
      <c r="G129" s="192">
        <f>+E129-F129</f>
        <v>0</v>
      </c>
    </row>
    <row r="130" spans="1:7" ht="31.5" customHeight="1" x14ac:dyDescent="0.3">
      <c r="A130" s="776">
        <v>21</v>
      </c>
      <c r="B130" s="791" t="s">
        <v>105</v>
      </c>
      <c r="C130" s="776">
        <v>2011</v>
      </c>
      <c r="D130" s="776"/>
      <c r="E130" s="192">
        <v>199314500</v>
      </c>
      <c r="F130" s="777">
        <v>0</v>
      </c>
      <c r="G130" s="192">
        <f t="shared" si="16"/>
        <v>199314500</v>
      </c>
    </row>
    <row r="131" spans="1:7" ht="17.25" customHeight="1" x14ac:dyDescent="0.3">
      <c r="A131" s="776">
        <v>22</v>
      </c>
      <c r="B131" s="791" t="s">
        <v>106</v>
      </c>
      <c r="C131" s="776">
        <v>2011</v>
      </c>
      <c r="D131" s="776"/>
      <c r="E131" s="192">
        <v>344751000</v>
      </c>
      <c r="F131" s="777">
        <v>0</v>
      </c>
      <c r="G131" s="192">
        <f t="shared" si="16"/>
        <v>344751000</v>
      </c>
    </row>
    <row r="132" spans="1:7" ht="31.5" customHeight="1" x14ac:dyDescent="0.3">
      <c r="A132" s="776">
        <v>23</v>
      </c>
      <c r="B132" s="791" t="s">
        <v>107</v>
      </c>
      <c r="C132" s="776">
        <v>2011</v>
      </c>
      <c r="D132" s="776"/>
      <c r="E132" s="192">
        <v>196570000</v>
      </c>
      <c r="F132" s="777">
        <v>0</v>
      </c>
      <c r="G132" s="192">
        <f t="shared" si="16"/>
        <v>196570000</v>
      </c>
    </row>
    <row r="133" spans="1:7" ht="17.25" customHeight="1" x14ac:dyDescent="0.3">
      <c r="A133" s="776">
        <v>24</v>
      </c>
      <c r="B133" s="791" t="s">
        <v>108</v>
      </c>
      <c r="C133" s="776">
        <v>2011</v>
      </c>
      <c r="D133" s="776"/>
      <c r="E133" s="192">
        <v>198451000</v>
      </c>
      <c r="F133" s="777">
        <v>0</v>
      </c>
      <c r="G133" s="192">
        <f t="shared" si="16"/>
        <v>198451000</v>
      </c>
    </row>
    <row r="134" spans="1:7" ht="17.25" customHeight="1" x14ac:dyDescent="0.3">
      <c r="A134" s="776">
        <v>25</v>
      </c>
      <c r="B134" s="791" t="s">
        <v>113</v>
      </c>
      <c r="C134" s="776">
        <v>2011</v>
      </c>
      <c r="D134" s="776"/>
      <c r="E134" s="192">
        <v>146000000</v>
      </c>
      <c r="F134" s="777">
        <v>0</v>
      </c>
      <c r="G134" s="192">
        <f t="shared" si="16"/>
        <v>146000000</v>
      </c>
    </row>
    <row r="135" spans="1:7" ht="27" customHeight="1" x14ac:dyDescent="0.3">
      <c r="A135" s="776">
        <v>26</v>
      </c>
      <c r="B135" s="791" t="s">
        <v>114</v>
      </c>
      <c r="C135" s="776">
        <v>2011</v>
      </c>
      <c r="D135" s="776"/>
      <c r="E135" s="192">
        <v>96000000</v>
      </c>
      <c r="F135" s="777">
        <v>0</v>
      </c>
      <c r="G135" s="192">
        <f t="shared" si="16"/>
        <v>96000000</v>
      </c>
    </row>
    <row r="136" spans="1:7" ht="17.25" customHeight="1" x14ac:dyDescent="0.3">
      <c r="A136" s="776">
        <v>27</v>
      </c>
      <c r="B136" s="791" t="s">
        <v>115</v>
      </c>
      <c r="C136" s="776">
        <v>2011</v>
      </c>
      <c r="D136" s="776"/>
      <c r="E136" s="192">
        <v>96000000</v>
      </c>
      <c r="F136" s="777">
        <v>0</v>
      </c>
      <c r="G136" s="192">
        <f t="shared" si="16"/>
        <v>96000000</v>
      </c>
    </row>
    <row r="137" spans="1:7" ht="17.25" customHeight="1" x14ac:dyDescent="0.3">
      <c r="A137" s="776">
        <v>28</v>
      </c>
      <c r="B137" s="791" t="s">
        <v>116</v>
      </c>
      <c r="C137" s="776">
        <v>2011</v>
      </c>
      <c r="D137" s="776"/>
      <c r="E137" s="192">
        <v>49142000</v>
      </c>
      <c r="F137" s="777">
        <v>0</v>
      </c>
      <c r="G137" s="192">
        <f t="shared" si="16"/>
        <v>49142000</v>
      </c>
    </row>
    <row r="138" spans="1:7" ht="17.25" customHeight="1" x14ac:dyDescent="0.3">
      <c r="A138" s="776">
        <v>29</v>
      </c>
      <c r="B138" s="791" t="s">
        <v>117</v>
      </c>
      <c r="C138" s="776">
        <v>2011</v>
      </c>
      <c r="D138" s="776"/>
      <c r="E138" s="192">
        <v>49335000</v>
      </c>
      <c r="F138" s="777">
        <v>0</v>
      </c>
      <c r="G138" s="192">
        <f t="shared" si="16"/>
        <v>49335000</v>
      </c>
    </row>
    <row r="139" spans="1:7" ht="17.25" customHeight="1" x14ac:dyDescent="0.3">
      <c r="A139" s="776">
        <v>30</v>
      </c>
      <c r="B139" s="791" t="s">
        <v>121</v>
      </c>
      <c r="C139" s="776">
        <v>2011</v>
      </c>
      <c r="D139" s="776"/>
      <c r="E139" s="192">
        <v>438400000</v>
      </c>
      <c r="F139" s="777">
        <v>0</v>
      </c>
      <c r="G139" s="192">
        <f t="shared" si="16"/>
        <v>438400000</v>
      </c>
    </row>
    <row r="140" spans="1:7" ht="17.25" customHeight="1" x14ac:dyDescent="0.3">
      <c r="A140" s="776">
        <v>31</v>
      </c>
      <c r="B140" s="791" t="s">
        <v>122</v>
      </c>
      <c r="C140" s="776">
        <v>2012</v>
      </c>
      <c r="D140" s="776"/>
      <c r="E140" s="192">
        <v>96000000</v>
      </c>
      <c r="F140" s="777">
        <v>0</v>
      </c>
      <c r="G140" s="192">
        <f t="shared" si="16"/>
        <v>96000000</v>
      </c>
    </row>
    <row r="141" spans="1:7" ht="17.25" customHeight="1" x14ac:dyDescent="0.3">
      <c r="A141" s="776">
        <v>32</v>
      </c>
      <c r="B141" s="791" t="s">
        <v>123</v>
      </c>
      <c r="C141" s="776">
        <v>2012</v>
      </c>
      <c r="D141" s="776"/>
      <c r="E141" s="192">
        <v>95000000</v>
      </c>
      <c r="F141" s="777">
        <v>0</v>
      </c>
      <c r="G141" s="192">
        <f t="shared" si="16"/>
        <v>95000000</v>
      </c>
    </row>
    <row r="142" spans="1:7" x14ac:dyDescent="0.3">
      <c r="A142" s="776">
        <v>33</v>
      </c>
      <c r="B142" s="791" t="s">
        <v>124</v>
      </c>
      <c r="C142" s="776">
        <v>2012</v>
      </c>
      <c r="D142" s="776"/>
      <c r="E142" s="192">
        <v>98400000</v>
      </c>
      <c r="F142" s="777">
        <v>0</v>
      </c>
      <c r="G142" s="192">
        <f t="shared" si="16"/>
        <v>98400000</v>
      </c>
    </row>
    <row r="143" spans="1:7" ht="17.25" customHeight="1" x14ac:dyDescent="0.3">
      <c r="A143" s="776">
        <v>34</v>
      </c>
      <c r="B143" s="791" t="s">
        <v>125</v>
      </c>
      <c r="C143" s="776">
        <v>2012</v>
      </c>
      <c r="D143" s="776"/>
      <c r="E143" s="192">
        <v>473000000</v>
      </c>
      <c r="F143" s="777">
        <v>0</v>
      </c>
      <c r="G143" s="192">
        <f t="shared" si="16"/>
        <v>473000000</v>
      </c>
    </row>
    <row r="144" spans="1:7" ht="17.25" customHeight="1" x14ac:dyDescent="0.3">
      <c r="A144" s="776">
        <v>35</v>
      </c>
      <c r="B144" s="791" t="s">
        <v>126</v>
      </c>
      <c r="C144" s="776">
        <v>2012</v>
      </c>
      <c r="D144" s="776"/>
      <c r="E144" s="192">
        <v>94300000</v>
      </c>
      <c r="F144" s="777">
        <v>0</v>
      </c>
      <c r="G144" s="192">
        <f t="shared" si="16"/>
        <v>94300000</v>
      </c>
    </row>
    <row r="145" spans="1:7" ht="17.25" customHeight="1" x14ac:dyDescent="0.3">
      <c r="A145" s="776">
        <v>36</v>
      </c>
      <c r="B145" s="791" t="s">
        <v>127</v>
      </c>
      <c r="C145" s="776">
        <v>2012</v>
      </c>
      <c r="D145" s="776"/>
      <c r="E145" s="192">
        <v>94000000</v>
      </c>
      <c r="F145" s="777">
        <v>0</v>
      </c>
      <c r="G145" s="192">
        <f t="shared" si="16"/>
        <v>94000000</v>
      </c>
    </row>
    <row r="146" spans="1:7" ht="17.25" customHeight="1" x14ac:dyDescent="0.3">
      <c r="A146" s="776">
        <v>37</v>
      </c>
      <c r="B146" s="791" t="s">
        <v>128</v>
      </c>
      <c r="C146" s="776">
        <v>2012</v>
      </c>
      <c r="D146" s="776"/>
      <c r="E146" s="192">
        <v>97000000</v>
      </c>
      <c r="F146" s="777">
        <v>0</v>
      </c>
      <c r="G146" s="192">
        <f t="shared" si="16"/>
        <v>97000000</v>
      </c>
    </row>
    <row r="147" spans="1:7" ht="27" customHeight="1" x14ac:dyDescent="0.3">
      <c r="A147" s="776">
        <v>38</v>
      </c>
      <c r="B147" s="791" t="s">
        <v>129</v>
      </c>
      <c r="C147" s="776">
        <v>2012</v>
      </c>
      <c r="D147" s="776"/>
      <c r="E147" s="192">
        <v>98000000</v>
      </c>
      <c r="F147" s="777">
        <v>0</v>
      </c>
      <c r="G147" s="192">
        <f t="shared" si="16"/>
        <v>98000000</v>
      </c>
    </row>
    <row r="148" spans="1:7" ht="17.25" customHeight="1" x14ac:dyDescent="0.3">
      <c r="A148" s="776">
        <v>39</v>
      </c>
      <c r="B148" s="791" t="s">
        <v>130</v>
      </c>
      <c r="C148" s="776">
        <v>2012</v>
      </c>
      <c r="D148" s="776"/>
      <c r="E148" s="192">
        <v>189200000</v>
      </c>
      <c r="F148" s="777">
        <v>0</v>
      </c>
      <c r="G148" s="192">
        <f t="shared" si="16"/>
        <v>189200000</v>
      </c>
    </row>
    <row r="149" spans="1:7" ht="17.25" customHeight="1" x14ac:dyDescent="0.3">
      <c r="A149" s="776">
        <v>40</v>
      </c>
      <c r="B149" s="791" t="s">
        <v>131</v>
      </c>
      <c r="C149" s="776">
        <v>2012</v>
      </c>
      <c r="D149" s="776"/>
      <c r="E149" s="192">
        <v>98000000</v>
      </c>
      <c r="F149" s="777">
        <v>0</v>
      </c>
      <c r="G149" s="192">
        <f t="shared" si="16"/>
        <v>98000000</v>
      </c>
    </row>
    <row r="150" spans="1:7" ht="17.25" customHeight="1" x14ac:dyDescent="0.3">
      <c r="A150" s="776">
        <v>41</v>
      </c>
      <c r="B150" s="791" t="s">
        <v>132</v>
      </c>
      <c r="C150" s="776">
        <v>2012</v>
      </c>
      <c r="D150" s="776">
        <v>5</v>
      </c>
      <c r="E150" s="192">
        <v>88500000</v>
      </c>
      <c r="F150" s="777">
        <f>E150/D150*4</f>
        <v>70800000</v>
      </c>
      <c r="G150" s="192">
        <f t="shared" si="16"/>
        <v>17700000</v>
      </c>
    </row>
    <row r="151" spans="1:7" ht="17.25" customHeight="1" x14ac:dyDescent="0.3">
      <c r="A151" s="776">
        <v>42</v>
      </c>
      <c r="B151" s="791" t="s">
        <v>133</v>
      </c>
      <c r="C151" s="776">
        <v>2012</v>
      </c>
      <c r="D151" s="776">
        <v>5</v>
      </c>
      <c r="E151" s="192">
        <v>292000000</v>
      </c>
      <c r="F151" s="777">
        <f>E151/D151*4</f>
        <v>233600000</v>
      </c>
      <c r="G151" s="192">
        <f t="shared" si="16"/>
        <v>58400000</v>
      </c>
    </row>
    <row r="152" spans="1:7" ht="17.25" customHeight="1" x14ac:dyDescent="0.3">
      <c r="A152" s="776">
        <v>43</v>
      </c>
      <c r="B152" s="791" t="s">
        <v>134</v>
      </c>
      <c r="C152" s="776">
        <v>2012</v>
      </c>
      <c r="D152" s="776"/>
      <c r="E152" s="192">
        <v>188000000</v>
      </c>
      <c r="F152" s="777">
        <v>0</v>
      </c>
      <c r="G152" s="192">
        <f t="shared" si="16"/>
        <v>188000000</v>
      </c>
    </row>
    <row r="153" spans="1:7" s="52" customFormat="1" ht="17.25" customHeight="1" x14ac:dyDescent="0.3">
      <c r="A153" s="831" t="s">
        <v>71</v>
      </c>
      <c r="B153" s="831"/>
      <c r="C153" s="831"/>
      <c r="D153" s="831"/>
      <c r="E153" s="825">
        <f>+E6+E9+E11+E13+E15+E17+E20+E22+E52+E56+E58+E61+E63+E65+E67+E69+E72+E75+E77+E79+E81+E84+E86+E90+E109</f>
        <v>26513210867</v>
      </c>
      <c r="F153" s="825">
        <f>+F6+F9+F11+F13+F15+F17+F20+F22+F52+F56+F58+F61+F63+F65+F67+F69+F72+F75+F77+F79+F81+F84+F86+F90+F109</f>
        <v>9272584170.7333336</v>
      </c>
      <c r="G153" s="825">
        <f>+E153-F153</f>
        <v>17240626696.266666</v>
      </c>
    </row>
  </sheetData>
  <mergeCells count="5">
    <mergeCell ref="A2:G2"/>
    <mergeCell ref="A3:G3"/>
    <mergeCell ref="A4:B4"/>
    <mergeCell ref="A88:G89"/>
    <mergeCell ref="A153:D153"/>
  </mergeCells>
  <printOptions horizontalCentered="1"/>
  <pageMargins left="0.90551181102362199" right="0.78740157480314998" top="0.74803149606299202" bottom="0.74803149606299202" header="0.31496062992126" footer="0.31496062992126"/>
  <pageSetup paperSize="9" scale="80" firstPageNumber="205" orientation="landscape" useFirstPageNumber="1" r:id="rId1"/>
  <rowBreaks count="4" manualBreakCount="4">
    <brk id="38" max="6" man="1"/>
    <brk id="74" max="6" man="1"/>
    <brk id="109" max="6" man="1"/>
    <brk id="140" max="6" man="1"/>
  </rowBreaks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workbookViewId="0">
      <selection activeCell="A2" sqref="A2:E2"/>
    </sheetView>
  </sheetViews>
  <sheetFormatPr defaultRowHeight="15" x14ac:dyDescent="0.25"/>
  <cols>
    <col min="1" max="1" width="4.28515625" style="58" customWidth="1"/>
    <col min="2" max="2" width="49.5703125" style="58" customWidth="1"/>
    <col min="3" max="5" width="30.7109375" style="216" customWidth="1"/>
    <col min="6" max="8" width="12.140625" style="58" bestFit="1" customWidth="1"/>
    <col min="9" max="9" width="15" style="58" bestFit="1" customWidth="1"/>
    <col min="10" max="10" width="14.140625" style="58" bestFit="1" customWidth="1"/>
    <col min="11" max="11" width="15.7109375" style="58" bestFit="1" customWidth="1"/>
    <col min="12" max="12" width="12.140625" style="58" bestFit="1" customWidth="1"/>
    <col min="13" max="13" width="22.5703125" style="58" bestFit="1" customWidth="1"/>
    <col min="14" max="14" width="12.140625" style="58" bestFit="1" customWidth="1"/>
    <col min="15" max="15" width="14.7109375" style="58" bestFit="1" customWidth="1"/>
    <col min="16" max="17" width="12.140625" style="58" bestFit="1" customWidth="1"/>
    <col min="18" max="18" width="22.85546875" style="58" bestFit="1" customWidth="1"/>
    <col min="19" max="19" width="20.5703125" style="58" bestFit="1" customWidth="1"/>
    <col min="20" max="20" width="15" style="58" bestFit="1" customWidth="1"/>
    <col min="21" max="21" width="14.28515625" style="58" bestFit="1" customWidth="1"/>
    <col min="22" max="22" width="12.140625" style="58" bestFit="1" customWidth="1"/>
    <col min="23" max="23" width="16.85546875" style="58" bestFit="1" customWidth="1"/>
    <col min="24" max="24" width="12.140625" style="58" bestFit="1" customWidth="1"/>
    <col min="25" max="25" width="20.42578125" style="58" bestFit="1" customWidth="1"/>
    <col min="26" max="26" width="13.7109375" style="58" bestFit="1" customWidth="1"/>
    <col min="27" max="28" width="11.28515625" style="58" bestFit="1" customWidth="1"/>
    <col min="29" max="29" width="14.85546875" style="58" bestFit="1" customWidth="1"/>
    <col min="30" max="30" width="8.7109375" style="58" bestFit="1" customWidth="1"/>
    <col min="31" max="32" width="11.28515625" style="58" bestFit="1" customWidth="1"/>
    <col min="33" max="33" width="13.7109375" style="58" bestFit="1" customWidth="1"/>
    <col min="34" max="34" width="12.5703125" style="58" bestFit="1" customWidth="1"/>
    <col min="35" max="35" width="14.140625" style="58" bestFit="1" customWidth="1"/>
    <col min="36" max="37" width="11.28515625" style="58" bestFit="1" customWidth="1"/>
    <col min="38" max="38" width="12.7109375" style="58" bestFit="1" customWidth="1"/>
    <col min="39" max="39" width="11.7109375" style="58" bestFit="1" customWidth="1"/>
    <col min="40" max="40" width="11.28515625" style="58" bestFit="1" customWidth="1"/>
    <col min="41" max="41" width="12.140625" style="58" bestFit="1" customWidth="1"/>
    <col min="42" max="42" width="11.28515625" style="58" bestFit="1" customWidth="1"/>
    <col min="43" max="43" width="17.28515625" style="58" bestFit="1" customWidth="1"/>
    <col min="44" max="45" width="12.140625" style="58" bestFit="1" customWidth="1"/>
    <col min="46" max="46" width="17.85546875" style="58" bestFit="1" customWidth="1"/>
    <col min="47" max="47" width="12.140625" style="58" bestFit="1" customWidth="1"/>
    <col min="48" max="48" width="15.140625" style="58" bestFit="1" customWidth="1"/>
    <col min="49" max="52" width="12.140625" style="58" bestFit="1" customWidth="1"/>
    <col min="53" max="53" width="24.42578125" style="58" bestFit="1" customWidth="1"/>
    <col min="54" max="54" width="12.140625" style="58" bestFit="1" customWidth="1"/>
    <col min="55" max="55" width="12.42578125" style="58" bestFit="1" customWidth="1"/>
    <col min="56" max="59" width="12.140625" style="58" bestFit="1" customWidth="1"/>
    <col min="60" max="60" width="15.28515625" style="58" bestFit="1" customWidth="1"/>
    <col min="61" max="61" width="12.140625" style="58" bestFit="1" customWidth="1"/>
    <col min="62" max="62" width="16.42578125" style="58" bestFit="1" customWidth="1"/>
    <col min="63" max="63" width="13.42578125" style="58" customWidth="1"/>
    <col min="64" max="64" width="11.28515625" style="58" customWidth="1"/>
    <col min="65" max="65" width="14.85546875" style="58" customWidth="1"/>
    <col min="66" max="66" width="15.7109375" style="58" customWidth="1"/>
    <col min="67" max="16384" width="9.140625" style="58"/>
  </cols>
  <sheetData>
    <row r="1" spans="1:5" x14ac:dyDescent="0.25">
      <c r="E1" s="313" t="s">
        <v>925</v>
      </c>
    </row>
    <row r="2" spans="1:5" ht="21" x14ac:dyDescent="0.35">
      <c r="A2" s="667" t="s">
        <v>1031</v>
      </c>
      <c r="B2" s="667"/>
      <c r="C2" s="667"/>
      <c r="D2" s="667"/>
      <c r="E2" s="667"/>
    </row>
    <row r="3" spans="1:5" ht="21" x14ac:dyDescent="0.35">
      <c r="A3" s="257"/>
      <c r="B3" s="257"/>
      <c r="C3" s="257"/>
      <c r="D3" s="257"/>
      <c r="E3" s="257"/>
    </row>
    <row r="5" spans="1:5" s="248" customFormat="1" ht="33" customHeight="1" x14ac:dyDescent="0.25">
      <c r="A5" s="407" t="s">
        <v>0</v>
      </c>
      <c r="B5" s="407" t="s">
        <v>13</v>
      </c>
      <c r="C5" s="409" t="s">
        <v>1032</v>
      </c>
      <c r="D5" s="410" t="s">
        <v>1021</v>
      </c>
      <c r="E5" s="409" t="s">
        <v>1022</v>
      </c>
    </row>
    <row r="6" spans="1:5" ht="20.25" customHeight="1" x14ac:dyDescent="0.25">
      <c r="A6" s="259">
        <v>1</v>
      </c>
      <c r="B6" s="251" t="s">
        <v>1033</v>
      </c>
      <c r="C6" s="252">
        <v>187070000</v>
      </c>
      <c r="D6" s="252">
        <v>187070000</v>
      </c>
      <c r="E6" s="252">
        <f>+C6-D6</f>
        <v>0</v>
      </c>
    </row>
    <row r="7" spans="1:5" ht="20.25" customHeight="1" x14ac:dyDescent="0.25">
      <c r="A7" s="260">
        <v>2</v>
      </c>
      <c r="B7" s="253" t="s">
        <v>23</v>
      </c>
      <c r="C7" s="254">
        <v>106502362</v>
      </c>
      <c r="D7" s="254">
        <v>106502362</v>
      </c>
      <c r="E7" s="254">
        <f t="shared" ref="E7:E18" si="0">+C7-D7</f>
        <v>0</v>
      </c>
    </row>
    <row r="8" spans="1:5" ht="20.25" customHeight="1" x14ac:dyDescent="0.25">
      <c r="A8" s="260">
        <v>3</v>
      </c>
      <c r="B8" s="253" t="s">
        <v>28</v>
      </c>
      <c r="C8" s="254">
        <v>347758180</v>
      </c>
      <c r="D8" s="254">
        <v>336984580</v>
      </c>
      <c r="E8" s="254">
        <f t="shared" si="0"/>
        <v>10773600</v>
      </c>
    </row>
    <row r="9" spans="1:5" ht="20.25" customHeight="1" x14ac:dyDescent="0.25">
      <c r="A9" s="260">
        <v>4</v>
      </c>
      <c r="B9" s="253" t="s">
        <v>36</v>
      </c>
      <c r="C9" s="254">
        <v>206137500</v>
      </c>
      <c r="D9" s="254">
        <v>201462500</v>
      </c>
      <c r="E9" s="254">
        <f t="shared" si="0"/>
        <v>4675000</v>
      </c>
    </row>
    <row r="10" spans="1:5" ht="20.25" customHeight="1" x14ac:dyDescent="0.25">
      <c r="A10" s="260">
        <v>5</v>
      </c>
      <c r="B10" s="253" t="s">
        <v>1026</v>
      </c>
      <c r="C10" s="254">
        <v>191923585</v>
      </c>
      <c r="D10" s="254">
        <v>189886385</v>
      </c>
      <c r="E10" s="254">
        <f t="shared" si="0"/>
        <v>2037200</v>
      </c>
    </row>
    <row r="11" spans="1:5" ht="20.25" customHeight="1" x14ac:dyDescent="0.25">
      <c r="A11" s="260">
        <v>6</v>
      </c>
      <c r="B11" s="253" t="s">
        <v>48</v>
      </c>
      <c r="C11" s="254">
        <v>440273000</v>
      </c>
      <c r="D11" s="254">
        <v>440171000</v>
      </c>
      <c r="E11" s="254">
        <f t="shared" si="0"/>
        <v>102000</v>
      </c>
    </row>
    <row r="12" spans="1:5" ht="20.25" customHeight="1" x14ac:dyDescent="0.25">
      <c r="A12" s="260">
        <v>7</v>
      </c>
      <c r="B12" s="253" t="s">
        <v>1034</v>
      </c>
      <c r="C12" s="254">
        <v>790856900</v>
      </c>
      <c r="D12" s="254">
        <v>773986900</v>
      </c>
      <c r="E12" s="254">
        <f t="shared" si="0"/>
        <v>16870000</v>
      </c>
    </row>
    <row r="13" spans="1:5" ht="20.25" customHeight="1" x14ac:dyDescent="0.25">
      <c r="A13" s="260">
        <v>8</v>
      </c>
      <c r="B13" s="253" t="s">
        <v>1035</v>
      </c>
      <c r="C13" s="254">
        <v>321966669</v>
      </c>
      <c r="D13" s="254">
        <v>321966669</v>
      </c>
      <c r="E13" s="254">
        <f t="shared" si="0"/>
        <v>0</v>
      </c>
    </row>
    <row r="14" spans="1:5" ht="20.25" customHeight="1" x14ac:dyDescent="0.25">
      <c r="A14" s="260">
        <v>9</v>
      </c>
      <c r="B14" s="253" t="s">
        <v>1036</v>
      </c>
      <c r="C14" s="254">
        <v>169924264</v>
      </c>
      <c r="D14" s="254">
        <v>168360264</v>
      </c>
      <c r="E14" s="254">
        <f t="shared" si="0"/>
        <v>1564000</v>
      </c>
    </row>
    <row r="15" spans="1:5" ht="20.25" customHeight="1" x14ac:dyDescent="0.25">
      <c r="A15" s="260">
        <v>10</v>
      </c>
      <c r="B15" s="253" t="s">
        <v>1028</v>
      </c>
      <c r="C15" s="254">
        <v>181277768</v>
      </c>
      <c r="D15" s="254">
        <v>175228468</v>
      </c>
      <c r="E15" s="254">
        <f t="shared" si="0"/>
        <v>6049300</v>
      </c>
    </row>
    <row r="16" spans="1:5" ht="20.25" customHeight="1" x14ac:dyDescent="0.25">
      <c r="A16" s="260">
        <v>11</v>
      </c>
      <c r="B16" s="253" t="s">
        <v>1037</v>
      </c>
      <c r="C16" s="254">
        <v>148325840</v>
      </c>
      <c r="D16" s="254">
        <v>145973840</v>
      </c>
      <c r="E16" s="254">
        <f t="shared" si="0"/>
        <v>2352000</v>
      </c>
    </row>
    <row r="17" spans="1:6" ht="20.25" customHeight="1" x14ac:dyDescent="0.25">
      <c r="A17" s="260">
        <v>12</v>
      </c>
      <c r="B17" s="253" t="s">
        <v>66</v>
      </c>
      <c r="C17" s="254">
        <v>740400075</v>
      </c>
      <c r="D17" s="254">
        <v>738651503.57000005</v>
      </c>
      <c r="E17" s="254">
        <f t="shared" si="0"/>
        <v>1748571.4299999475</v>
      </c>
    </row>
    <row r="18" spans="1:6" ht="20.25" customHeight="1" x14ac:dyDescent="0.25">
      <c r="A18" s="261">
        <v>13</v>
      </c>
      <c r="B18" s="255" t="s">
        <v>1038</v>
      </c>
      <c r="C18" s="256">
        <v>98750950</v>
      </c>
      <c r="D18" s="256">
        <v>98750950</v>
      </c>
      <c r="E18" s="256">
        <f t="shared" si="0"/>
        <v>0</v>
      </c>
    </row>
    <row r="19" spans="1:6" s="245" customFormat="1" ht="20.25" customHeight="1" x14ac:dyDescent="0.25">
      <c r="A19" s="668" t="s">
        <v>778</v>
      </c>
      <c r="B19" s="669"/>
      <c r="C19" s="258">
        <f t="shared" ref="C19" si="1">SUM(C6:C18)</f>
        <v>3931167093</v>
      </c>
      <c r="D19" s="258">
        <f>SUM(D6:D18)</f>
        <v>3884995421.5700002</v>
      </c>
      <c r="E19" s="258">
        <f t="shared" ref="E19" si="2">SUM(E6:E18)</f>
        <v>46171671.429999948</v>
      </c>
    </row>
    <row r="23" spans="1:6" x14ac:dyDescent="0.25">
      <c r="F23" s="58" t="s">
        <v>1039</v>
      </c>
    </row>
  </sheetData>
  <mergeCells count="2">
    <mergeCell ref="A2:E2"/>
    <mergeCell ref="A19:B19"/>
  </mergeCells>
  <pageMargins left="0.98425196850393704" right="0.70866141732283505" top="0.74803149606299202" bottom="0.74803149606299202" header="0.31496062992126" footer="0.31496062992126"/>
  <pageSetup paperSize="9" scale="85" firstPageNumber="210" orientation="landscape" useFirstPageNumber="1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6"/>
  <sheetViews>
    <sheetView view="pageBreakPreview" zoomScaleSheetLayoutView="100" workbookViewId="0">
      <selection activeCell="B22" sqref="B22"/>
    </sheetView>
  </sheetViews>
  <sheetFormatPr defaultRowHeight="12.75" x14ac:dyDescent="0.25"/>
  <cols>
    <col min="1" max="1" width="5.5703125" style="57" customWidth="1"/>
    <col min="2" max="2" width="66.5703125" style="55" customWidth="1"/>
    <col min="3" max="4" width="26.140625" style="55" bestFit="1" customWidth="1"/>
    <col min="5" max="16384" width="9.140625" style="55"/>
  </cols>
  <sheetData>
    <row r="1" spans="1:4" ht="15" x14ac:dyDescent="0.25">
      <c r="D1" s="70" t="s">
        <v>824</v>
      </c>
    </row>
    <row r="3" spans="1:4" ht="19.5" x14ac:dyDescent="0.35">
      <c r="A3" s="606" t="s">
        <v>948</v>
      </c>
      <c r="B3" s="606"/>
      <c r="C3" s="606"/>
      <c r="D3" s="606"/>
    </row>
    <row r="4" spans="1:4" ht="28.5" customHeight="1" x14ac:dyDescent="0.25"/>
    <row r="5" spans="1:4" s="58" customFormat="1" ht="35.25" customHeight="1" x14ac:dyDescent="0.25">
      <c r="A5" s="462" t="s">
        <v>79</v>
      </c>
      <c r="B5" s="462" t="s">
        <v>845</v>
      </c>
      <c r="C5" s="462" t="s">
        <v>1191</v>
      </c>
      <c r="D5" s="462" t="s">
        <v>846</v>
      </c>
    </row>
    <row r="6" spans="1:4" s="58" customFormat="1" ht="30" customHeight="1" x14ac:dyDescent="0.25">
      <c r="A6" s="61">
        <v>1</v>
      </c>
      <c r="B6" s="62" t="s">
        <v>847</v>
      </c>
      <c r="C6" s="63">
        <v>31079460990</v>
      </c>
      <c r="D6" s="63">
        <v>31131488428</v>
      </c>
    </row>
    <row r="7" spans="1:4" s="58" customFormat="1" ht="30" customHeight="1" x14ac:dyDescent="0.25">
      <c r="A7" s="64">
        <v>2</v>
      </c>
      <c r="B7" s="65" t="s">
        <v>848</v>
      </c>
      <c r="C7" s="66">
        <v>382960564769</v>
      </c>
      <c r="D7" s="66">
        <v>460553744225</v>
      </c>
    </row>
    <row r="8" spans="1:4" s="58" customFormat="1" ht="30" customHeight="1" x14ac:dyDescent="0.25">
      <c r="A8" s="64">
        <v>3</v>
      </c>
      <c r="B8" s="65" t="s">
        <v>849</v>
      </c>
      <c r="C8" s="66">
        <v>222081299767</v>
      </c>
      <c r="D8" s="66">
        <v>256088017618</v>
      </c>
    </row>
    <row r="9" spans="1:4" s="58" customFormat="1" ht="30" customHeight="1" x14ac:dyDescent="0.25">
      <c r="A9" s="64">
        <v>4</v>
      </c>
      <c r="B9" s="65" t="s">
        <v>850</v>
      </c>
      <c r="C9" s="66">
        <v>533375763280</v>
      </c>
      <c r="D9" s="66">
        <v>439808629484</v>
      </c>
    </row>
    <row r="10" spans="1:4" s="58" customFormat="1" ht="30" customHeight="1" x14ac:dyDescent="0.25">
      <c r="A10" s="64">
        <v>5</v>
      </c>
      <c r="B10" s="65" t="s">
        <v>851</v>
      </c>
      <c r="C10" s="66">
        <v>33533371042</v>
      </c>
      <c r="D10" s="66">
        <v>33402435664</v>
      </c>
    </row>
    <row r="11" spans="1:4" s="58" customFormat="1" ht="30" customHeight="1" x14ac:dyDescent="0.25">
      <c r="A11" s="64">
        <v>6</v>
      </c>
      <c r="B11" s="65" t="s">
        <v>852</v>
      </c>
      <c r="C11" s="66">
        <v>28127445785</v>
      </c>
      <c r="D11" s="66">
        <v>32571191326</v>
      </c>
    </row>
    <row r="12" spans="1:4" s="58" customFormat="1" ht="30" customHeight="1" x14ac:dyDescent="0.25">
      <c r="A12" s="64">
        <v>7</v>
      </c>
      <c r="B12" s="65" t="s">
        <v>853</v>
      </c>
      <c r="C12" s="66">
        <v>58905601586</v>
      </c>
      <c r="D12" s="66">
        <v>58627267822</v>
      </c>
    </row>
    <row r="13" spans="1:4" s="58" customFormat="1" ht="30" customHeight="1" x14ac:dyDescent="0.25">
      <c r="A13" s="64">
        <v>8</v>
      </c>
      <c r="B13" s="65" t="s">
        <v>854</v>
      </c>
      <c r="C13" s="66">
        <v>10849520558</v>
      </c>
      <c r="D13" s="66">
        <v>10933438958</v>
      </c>
    </row>
    <row r="14" spans="1:4" s="58" customFormat="1" ht="30" customHeight="1" x14ac:dyDescent="0.25">
      <c r="A14" s="64">
        <v>9</v>
      </c>
      <c r="B14" s="65" t="s">
        <v>855</v>
      </c>
      <c r="C14" s="66">
        <v>30000000</v>
      </c>
      <c r="D14" s="66">
        <v>0</v>
      </c>
    </row>
    <row r="15" spans="1:4" s="58" customFormat="1" ht="30" customHeight="1" x14ac:dyDescent="0.25">
      <c r="A15" s="64">
        <v>10</v>
      </c>
      <c r="B15" s="65" t="s">
        <v>856</v>
      </c>
      <c r="C15" s="66">
        <v>5175397000</v>
      </c>
      <c r="D15" s="66">
        <v>7660744750</v>
      </c>
    </row>
    <row r="16" spans="1:4" s="58" customFormat="1" ht="30" customHeight="1" x14ac:dyDescent="0.25">
      <c r="A16" s="64">
        <v>11</v>
      </c>
      <c r="B16" s="65" t="s">
        <v>857</v>
      </c>
      <c r="C16" s="66">
        <v>76356007802</v>
      </c>
      <c r="D16" s="66">
        <v>89523003022</v>
      </c>
    </row>
    <row r="17" spans="1:4" s="58" customFormat="1" ht="30" customHeight="1" x14ac:dyDescent="0.25">
      <c r="A17" s="64">
        <v>12</v>
      </c>
      <c r="B17" s="65" t="s">
        <v>858</v>
      </c>
      <c r="C17" s="66">
        <v>2512856000</v>
      </c>
      <c r="D17" s="66">
        <v>7217406044</v>
      </c>
    </row>
    <row r="18" spans="1:4" s="58" customFormat="1" ht="30" customHeight="1" x14ac:dyDescent="0.25">
      <c r="A18" s="64">
        <v>13</v>
      </c>
      <c r="B18" s="65" t="s">
        <v>859</v>
      </c>
      <c r="C18" s="66">
        <v>727909800</v>
      </c>
      <c r="D18" s="66">
        <v>2280851200</v>
      </c>
    </row>
    <row r="19" spans="1:4" s="58" customFormat="1" ht="30" customHeight="1" x14ac:dyDescent="0.25">
      <c r="A19" s="64">
        <v>14</v>
      </c>
      <c r="B19" s="65" t="s">
        <v>860</v>
      </c>
      <c r="C19" s="66">
        <v>3317964100</v>
      </c>
      <c r="D19" s="66">
        <v>7788543005</v>
      </c>
    </row>
    <row r="20" spans="1:4" s="58" customFormat="1" ht="30" customHeight="1" x14ac:dyDescent="0.25">
      <c r="A20" s="64">
        <v>15</v>
      </c>
      <c r="B20" s="65" t="s">
        <v>861</v>
      </c>
      <c r="C20" s="66">
        <v>216508357247</v>
      </c>
      <c r="D20" s="66">
        <v>224211810385</v>
      </c>
    </row>
    <row r="21" spans="1:4" s="58" customFormat="1" ht="30" customHeight="1" x14ac:dyDescent="0.25">
      <c r="A21" s="64">
        <v>16</v>
      </c>
      <c r="B21" s="65" t="s">
        <v>862</v>
      </c>
      <c r="C21" s="66">
        <v>38446251793</v>
      </c>
      <c r="D21" s="66">
        <v>161654871192</v>
      </c>
    </row>
    <row r="22" spans="1:4" s="58" customFormat="1" ht="30" customHeight="1" x14ac:dyDescent="0.25">
      <c r="A22" s="64">
        <v>17</v>
      </c>
      <c r="B22" s="65" t="s">
        <v>863</v>
      </c>
      <c r="C22" s="66">
        <v>75634235941</v>
      </c>
      <c r="D22" s="66">
        <v>96487822949</v>
      </c>
    </row>
    <row r="23" spans="1:4" s="58" customFormat="1" ht="34.5" customHeight="1" x14ac:dyDescent="0.25">
      <c r="A23" s="64">
        <v>18</v>
      </c>
      <c r="B23" s="65" t="s">
        <v>946</v>
      </c>
      <c r="C23" s="66">
        <v>0</v>
      </c>
      <c r="D23" s="66">
        <v>0</v>
      </c>
    </row>
    <row r="24" spans="1:4" s="58" customFormat="1" ht="30" customHeight="1" x14ac:dyDescent="0.25">
      <c r="A24" s="64">
        <v>19</v>
      </c>
      <c r="B24" s="65" t="s">
        <v>864</v>
      </c>
      <c r="C24" s="66">
        <v>860000000</v>
      </c>
      <c r="D24" s="66">
        <v>590000000</v>
      </c>
    </row>
    <row r="25" spans="1:4" s="58" customFormat="1" ht="30" customHeight="1" x14ac:dyDescent="0.25">
      <c r="A25" s="64">
        <v>20</v>
      </c>
      <c r="B25" s="65" t="s">
        <v>865</v>
      </c>
      <c r="C25" s="66">
        <v>20274375176</v>
      </c>
      <c r="D25" s="66">
        <v>56156120115</v>
      </c>
    </row>
    <row r="26" spans="1:4" s="58" customFormat="1" ht="30" customHeight="1" x14ac:dyDescent="0.25">
      <c r="A26" s="64">
        <v>21</v>
      </c>
      <c r="B26" s="65" t="s">
        <v>866</v>
      </c>
      <c r="C26" s="66">
        <v>36653237943</v>
      </c>
      <c r="D26" s="66">
        <v>21273480000</v>
      </c>
    </row>
    <row r="27" spans="1:4" s="58" customFormat="1" ht="30" customHeight="1" x14ac:dyDescent="0.25">
      <c r="A27" s="64">
        <v>22</v>
      </c>
      <c r="B27" s="65" t="s">
        <v>867</v>
      </c>
      <c r="C27" s="66">
        <v>63898195534</v>
      </c>
      <c r="D27" s="66">
        <v>77133755673</v>
      </c>
    </row>
    <row r="28" spans="1:4" s="58" customFormat="1" ht="30" customHeight="1" x14ac:dyDescent="0.25">
      <c r="A28" s="64">
        <v>23</v>
      </c>
      <c r="B28" s="65" t="s">
        <v>868</v>
      </c>
      <c r="C28" s="66">
        <v>340519798291</v>
      </c>
      <c r="D28" s="66">
        <v>344634102852</v>
      </c>
    </row>
    <row r="29" spans="1:4" s="58" customFormat="1" ht="30" customHeight="1" x14ac:dyDescent="0.25">
      <c r="A29" s="64">
        <v>24</v>
      </c>
      <c r="B29" s="65" t="s">
        <v>869</v>
      </c>
      <c r="C29" s="66">
        <v>78459857778</v>
      </c>
      <c r="D29" s="66">
        <v>98295221277</v>
      </c>
    </row>
    <row r="30" spans="1:4" s="58" customFormat="1" ht="30" customHeight="1" x14ac:dyDescent="0.25">
      <c r="A30" s="64">
        <v>25</v>
      </c>
      <c r="B30" s="65" t="s">
        <v>870</v>
      </c>
      <c r="C30" s="66">
        <v>53012958938</v>
      </c>
      <c r="D30" s="66">
        <v>61711837575</v>
      </c>
    </row>
    <row r="31" spans="1:4" s="58" customFormat="1" ht="30" customHeight="1" x14ac:dyDescent="0.25">
      <c r="A31" s="64">
        <v>26</v>
      </c>
      <c r="B31" s="65" t="s">
        <v>871</v>
      </c>
      <c r="C31" s="66">
        <v>408906416400.51001</v>
      </c>
      <c r="D31" s="66">
        <v>451950740050.04999</v>
      </c>
    </row>
    <row r="32" spans="1:4" s="58" customFormat="1" ht="30" customHeight="1" x14ac:dyDescent="0.25">
      <c r="A32" s="67">
        <v>27</v>
      </c>
      <c r="B32" s="68" t="s">
        <v>947</v>
      </c>
      <c r="C32" s="69">
        <v>280311400</v>
      </c>
      <c r="D32" s="69">
        <v>0</v>
      </c>
    </row>
    <row r="33" spans="1:4" s="58" customFormat="1" ht="30" customHeight="1" x14ac:dyDescent="0.25">
      <c r="A33" s="607" t="s">
        <v>71</v>
      </c>
      <c r="B33" s="608"/>
      <c r="C33" s="60">
        <f>SUM(C6:C32)</f>
        <v>2722487158920.5098</v>
      </c>
      <c r="D33" s="60">
        <f>SUM(D6:D32)</f>
        <v>3031686523614.0498</v>
      </c>
    </row>
    <row r="36" spans="1:4" x14ac:dyDescent="0.25">
      <c r="C36" s="213"/>
    </row>
  </sheetData>
  <mergeCells count="2">
    <mergeCell ref="A3:D3"/>
    <mergeCell ref="A33:B33"/>
  </mergeCells>
  <printOptions horizontalCentered="1"/>
  <pageMargins left="0.70866141732283505" right="0.70866141732283505" top="0.74803149606299202" bottom="0.74803149606299202" header="0.31496062992126" footer="0.31496062992126"/>
  <pageSetup paperSize="9" scale="70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workbookViewId="0">
      <selection activeCell="A2" sqref="A2:G2"/>
    </sheetView>
  </sheetViews>
  <sheetFormatPr defaultRowHeight="15" x14ac:dyDescent="0.25"/>
  <cols>
    <col min="1" max="1" width="6.140625" style="58" customWidth="1"/>
    <col min="2" max="2" width="43.140625" style="58" customWidth="1"/>
    <col min="3" max="3" width="8.85546875" style="58" hidden="1" customWidth="1"/>
    <col min="4" max="4" width="16.7109375" style="58" hidden="1" customWidth="1"/>
    <col min="5" max="7" width="30.7109375" style="216" customWidth="1"/>
    <col min="8" max="8" width="9.140625" style="58"/>
    <col min="9" max="10" width="25.7109375" style="58" customWidth="1"/>
    <col min="11" max="11" width="18.85546875" style="58" customWidth="1"/>
    <col min="12" max="16384" width="9.140625" style="58"/>
  </cols>
  <sheetData>
    <row r="1" spans="1:7" x14ac:dyDescent="0.25">
      <c r="G1" s="313" t="s">
        <v>1122</v>
      </c>
    </row>
    <row r="2" spans="1:7" ht="19.5" x14ac:dyDescent="0.35">
      <c r="A2" s="606" t="s">
        <v>1041</v>
      </c>
      <c r="B2" s="606"/>
      <c r="C2" s="606"/>
      <c r="D2" s="606"/>
      <c r="E2" s="606"/>
      <c r="F2" s="606"/>
      <c r="G2" s="606"/>
    </row>
    <row r="4" spans="1:7" s="248" customFormat="1" ht="28.5" customHeight="1" x14ac:dyDescent="0.25">
      <c r="A4" s="407" t="s">
        <v>0</v>
      </c>
      <c r="B4" s="407" t="s">
        <v>13</v>
      </c>
      <c r="C4" s="407" t="s">
        <v>1192</v>
      </c>
      <c r="D4" s="407" t="s">
        <v>1193</v>
      </c>
      <c r="E4" s="410" t="s">
        <v>1020</v>
      </c>
      <c r="F4" s="410" t="s">
        <v>1021</v>
      </c>
      <c r="G4" s="409" t="s">
        <v>1022</v>
      </c>
    </row>
    <row r="5" spans="1:7" ht="25.5" customHeight="1" x14ac:dyDescent="0.25">
      <c r="A5" s="259">
        <v>1</v>
      </c>
      <c r="B5" s="299" t="s">
        <v>1040</v>
      </c>
      <c r="C5" s="259">
        <v>1</v>
      </c>
      <c r="D5" s="259" t="s">
        <v>1194</v>
      </c>
      <c r="E5" s="252">
        <v>13234000</v>
      </c>
      <c r="F5" s="252">
        <v>13234000</v>
      </c>
      <c r="G5" s="252">
        <f>+E5-F5</f>
        <v>0</v>
      </c>
    </row>
    <row r="6" spans="1:7" ht="25.5" customHeight="1" x14ac:dyDescent="0.25">
      <c r="A6" s="260">
        <v>2</v>
      </c>
      <c r="B6" s="300" t="s">
        <v>42</v>
      </c>
      <c r="C6" s="260">
        <v>2</v>
      </c>
      <c r="D6" s="260" t="s">
        <v>1195</v>
      </c>
      <c r="E6" s="254">
        <v>27162500</v>
      </c>
      <c r="F6" s="254">
        <v>21181250</v>
      </c>
      <c r="G6" s="254">
        <f t="shared" ref="G6:G11" si="0">+E6-F6</f>
        <v>5981250</v>
      </c>
    </row>
    <row r="7" spans="1:7" ht="25.5" customHeight="1" x14ac:dyDescent="0.25">
      <c r="A7" s="260">
        <v>3</v>
      </c>
      <c r="B7" s="300" t="s">
        <v>1112</v>
      </c>
      <c r="C7" s="260">
        <v>2</v>
      </c>
      <c r="D7" s="260" t="s">
        <v>1195</v>
      </c>
      <c r="E7" s="254">
        <v>30500000</v>
      </c>
      <c r="F7" s="254">
        <v>25500000</v>
      </c>
      <c r="G7" s="254">
        <f t="shared" si="0"/>
        <v>5000000</v>
      </c>
    </row>
    <row r="8" spans="1:7" ht="25.5" customHeight="1" x14ac:dyDescent="0.25">
      <c r="A8" s="260">
        <v>4</v>
      </c>
      <c r="B8" s="300" t="s">
        <v>48</v>
      </c>
      <c r="C8" s="260">
        <v>6</v>
      </c>
      <c r="D8" s="260"/>
      <c r="E8" s="254">
        <v>69238800</v>
      </c>
      <c r="F8" s="254">
        <v>51631300</v>
      </c>
      <c r="G8" s="254">
        <f t="shared" si="0"/>
        <v>17607500</v>
      </c>
    </row>
    <row r="9" spans="1:7" ht="25.5" customHeight="1" x14ac:dyDescent="0.25">
      <c r="A9" s="260">
        <v>5</v>
      </c>
      <c r="B9" s="300" t="s">
        <v>54</v>
      </c>
      <c r="C9" s="260">
        <v>4</v>
      </c>
      <c r="D9" s="260" t="s">
        <v>1070</v>
      </c>
      <c r="E9" s="254">
        <v>58042000</v>
      </c>
      <c r="F9" s="254">
        <v>31160800</v>
      </c>
      <c r="G9" s="254">
        <f t="shared" si="0"/>
        <v>26881200</v>
      </c>
    </row>
    <row r="10" spans="1:7" ht="25.5" customHeight="1" x14ac:dyDescent="0.25">
      <c r="A10" s="260">
        <v>6</v>
      </c>
      <c r="B10" s="300" t="s">
        <v>67</v>
      </c>
      <c r="C10" s="260">
        <v>10</v>
      </c>
      <c r="D10" s="260"/>
      <c r="E10" s="254">
        <v>113905000</v>
      </c>
      <c r="F10" s="254">
        <v>111813500</v>
      </c>
      <c r="G10" s="254">
        <f t="shared" si="0"/>
        <v>2091500</v>
      </c>
    </row>
    <row r="11" spans="1:7" ht="25.5" customHeight="1" x14ac:dyDescent="0.25">
      <c r="A11" s="261">
        <v>7</v>
      </c>
      <c r="B11" s="301" t="s">
        <v>69</v>
      </c>
      <c r="C11" s="261">
        <v>1</v>
      </c>
      <c r="D11" s="261" t="s">
        <v>1196</v>
      </c>
      <c r="E11" s="256">
        <v>4122800</v>
      </c>
      <c r="F11" s="256">
        <v>3298240</v>
      </c>
      <c r="G11" s="256">
        <f t="shared" si="0"/>
        <v>824560</v>
      </c>
    </row>
    <row r="12" spans="1:7" ht="18.75" customHeight="1" x14ac:dyDescent="0.25">
      <c r="A12" s="670" t="s">
        <v>778</v>
      </c>
      <c r="B12" s="670"/>
      <c r="C12" s="471">
        <f>SUM(C5:C11)</f>
        <v>26</v>
      </c>
      <c r="D12" s="471"/>
      <c r="E12" s="298">
        <f>SUM(E5:E11)</f>
        <v>316205100</v>
      </c>
      <c r="F12" s="298">
        <f t="shared" ref="F12:G12" si="1">SUM(F5:F11)</f>
        <v>257819090</v>
      </c>
      <c r="G12" s="298">
        <f t="shared" si="1"/>
        <v>58386010</v>
      </c>
    </row>
  </sheetData>
  <mergeCells count="2">
    <mergeCell ref="A12:B12"/>
    <mergeCell ref="A2:G2"/>
  </mergeCells>
  <pageMargins left="1.02362204724409" right="0.70866141732283505" top="0.74803149606299202" bottom="0.74803149606299202" header="0.31496062992126" footer="0.31496062992126"/>
  <pageSetup paperSize="9" scale="88" firstPageNumber="211" orientation="landscape" useFirstPageNumber="1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"/>
  <sheetViews>
    <sheetView workbookViewId="0">
      <selection activeCell="D15" sqref="D15"/>
    </sheetView>
  </sheetViews>
  <sheetFormatPr defaultRowHeight="15" x14ac:dyDescent="0.25"/>
  <cols>
    <col min="1" max="1" width="5.85546875" style="264" customWidth="1"/>
    <col min="2" max="2" width="30.7109375" style="58" customWidth="1"/>
    <col min="3" max="5" width="30.7109375" style="216" customWidth="1"/>
    <col min="6" max="16384" width="9.140625" style="58"/>
  </cols>
  <sheetData>
    <row r="1" spans="1:5" x14ac:dyDescent="0.25">
      <c r="E1" s="313" t="s">
        <v>927</v>
      </c>
    </row>
    <row r="2" spans="1:5" ht="19.5" x14ac:dyDescent="0.35">
      <c r="A2" s="606" t="s">
        <v>1123</v>
      </c>
      <c r="B2" s="606"/>
      <c r="C2" s="606"/>
      <c r="D2" s="606"/>
      <c r="E2" s="606"/>
    </row>
    <row r="4" spans="1:5" s="248" customFormat="1" ht="33.75" customHeight="1" x14ac:dyDescent="0.25">
      <c r="A4" s="407" t="s">
        <v>0</v>
      </c>
      <c r="B4" s="407" t="s">
        <v>13</v>
      </c>
      <c r="C4" s="410" t="s">
        <v>1020</v>
      </c>
      <c r="D4" s="410" t="s">
        <v>1021</v>
      </c>
      <c r="E4" s="409" t="s">
        <v>1022</v>
      </c>
    </row>
    <row r="5" spans="1:5" ht="24.95" customHeight="1" x14ac:dyDescent="0.25">
      <c r="A5" s="259">
        <v>1</v>
      </c>
      <c r="B5" s="299" t="s">
        <v>25</v>
      </c>
      <c r="C5" s="252">
        <v>432709000</v>
      </c>
      <c r="D5" s="252">
        <v>34616720</v>
      </c>
      <c r="E5" s="252">
        <f>+C5-D5</f>
        <v>398092280</v>
      </c>
    </row>
    <row r="6" spans="1:5" ht="24.95" customHeight="1" x14ac:dyDescent="0.25">
      <c r="A6" s="261">
        <v>2</v>
      </c>
      <c r="B6" s="301" t="s">
        <v>1040</v>
      </c>
      <c r="C6" s="256">
        <v>48070000</v>
      </c>
      <c r="D6" s="256">
        <v>48070000</v>
      </c>
      <c r="E6" s="256">
        <f>+C6-D6</f>
        <v>0</v>
      </c>
    </row>
    <row r="7" spans="1:5" s="246" customFormat="1" ht="17.25" customHeight="1" x14ac:dyDescent="0.25">
      <c r="A7" s="668" t="s">
        <v>778</v>
      </c>
      <c r="B7" s="669"/>
      <c r="C7" s="298">
        <f>SUM(C5:C6)</f>
        <v>480779000</v>
      </c>
      <c r="D7" s="298">
        <f t="shared" ref="D7:E7" si="0">SUM(D5:D6)</f>
        <v>82686720</v>
      </c>
      <c r="E7" s="298">
        <f t="shared" si="0"/>
        <v>398092280</v>
      </c>
    </row>
  </sheetData>
  <mergeCells count="2">
    <mergeCell ref="A7:B7"/>
    <mergeCell ref="A2:E2"/>
  </mergeCells>
  <pageMargins left="0.90551181102362199" right="0.66929133858267698" top="0.74803149606299202" bottom="0.74803149606299202" header="0.31496062992126" footer="0.31496062992126"/>
  <pageSetup paperSize="9" firstPageNumber="212" orientation="landscape" useFirstPageNumber="1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"/>
  <sheetViews>
    <sheetView workbookViewId="0">
      <selection activeCell="A2" sqref="A2:E2"/>
    </sheetView>
  </sheetViews>
  <sheetFormatPr defaultRowHeight="15" x14ac:dyDescent="0.25"/>
  <cols>
    <col min="1" max="1" width="5" style="264" customWidth="1"/>
    <col min="2" max="2" width="33.85546875" style="58" customWidth="1"/>
    <col min="3" max="3" width="31.28515625" style="58" customWidth="1"/>
    <col min="4" max="4" width="30.42578125" style="216" customWidth="1"/>
    <col min="5" max="5" width="24.5703125" style="216" customWidth="1"/>
    <col min="6" max="16384" width="9.140625" style="58"/>
  </cols>
  <sheetData>
    <row r="1" spans="1:5" x14ac:dyDescent="0.25">
      <c r="E1" s="313" t="s">
        <v>1116</v>
      </c>
    </row>
    <row r="2" spans="1:5" ht="21" x14ac:dyDescent="0.35">
      <c r="A2" s="667" t="s">
        <v>1042</v>
      </c>
      <c r="B2" s="667"/>
      <c r="C2" s="667"/>
      <c r="D2" s="667"/>
      <c r="E2" s="667"/>
    </row>
    <row r="4" spans="1:5" s="247" customFormat="1" ht="30.75" customHeight="1" x14ac:dyDescent="0.25">
      <c r="A4" s="407" t="s">
        <v>0</v>
      </c>
      <c r="B4" s="407" t="s">
        <v>13</v>
      </c>
      <c r="C4" s="408" t="s">
        <v>1020</v>
      </c>
      <c r="D4" s="410" t="s">
        <v>1021</v>
      </c>
      <c r="E4" s="409" t="s">
        <v>1022</v>
      </c>
    </row>
    <row r="5" spans="1:5" ht="37.5" customHeight="1" x14ac:dyDescent="0.25">
      <c r="A5" s="263">
        <v>1</v>
      </c>
      <c r="B5" s="250" t="s">
        <v>25</v>
      </c>
      <c r="C5" s="249">
        <v>1472782000</v>
      </c>
      <c r="D5" s="249">
        <v>724443320</v>
      </c>
      <c r="E5" s="249">
        <f>+C5-D5</f>
        <v>748338680</v>
      </c>
    </row>
    <row r="6" spans="1:5" s="246" customFormat="1" ht="21.75" customHeight="1" x14ac:dyDescent="0.25">
      <c r="A6" s="668" t="s">
        <v>778</v>
      </c>
      <c r="B6" s="669"/>
      <c r="C6" s="265">
        <f>SUM(C5)</f>
        <v>1472782000</v>
      </c>
      <c r="D6" s="266">
        <f t="shared" ref="D6:E6" si="0">SUM(D5)</f>
        <v>724443320</v>
      </c>
      <c r="E6" s="266">
        <f t="shared" si="0"/>
        <v>748338680</v>
      </c>
    </row>
  </sheetData>
  <mergeCells count="2">
    <mergeCell ref="A6:B6"/>
    <mergeCell ref="A2:E2"/>
  </mergeCells>
  <pageMargins left="0.94488188976377996" right="0.66929133858267698" top="0.74803149606299202" bottom="0.74803149606299202" header="0.31496062992126" footer="0.31496062992126"/>
  <pageSetup paperSize="9" firstPageNumber="213" orientation="landscape" useFirstPageNumber="1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36"/>
  <sheetViews>
    <sheetView view="pageBreakPreview" zoomScaleSheetLayoutView="100" workbookViewId="0">
      <pane xSplit="2" ySplit="5" topLeftCell="D212" activePane="bottomRight" state="frozen"/>
      <selection pane="topRight" activeCell="C1" sqref="C1"/>
      <selection pane="bottomLeft" activeCell="A6" sqref="A6"/>
      <selection pane="bottomRight" activeCell="M246" sqref="M246"/>
    </sheetView>
  </sheetViews>
  <sheetFormatPr defaultRowHeight="15" x14ac:dyDescent="0.25"/>
  <cols>
    <col min="1" max="1" width="4.7109375" style="87" bestFit="1" customWidth="1"/>
    <col min="2" max="2" width="41.42578125" style="58" customWidth="1"/>
    <col min="3" max="3" width="22.5703125" style="58" customWidth="1"/>
    <col min="4" max="4" width="22.140625" style="58" customWidth="1"/>
    <col min="5" max="5" width="18" style="58" customWidth="1"/>
    <col min="6" max="6" width="20.42578125" style="58" bestFit="1" customWidth="1"/>
    <col min="7" max="8" width="25.7109375" style="216" customWidth="1"/>
    <col min="9" max="9" width="19" style="216" customWidth="1"/>
    <col min="10" max="11" width="18.7109375" style="269" bestFit="1" customWidth="1"/>
    <col min="12" max="16384" width="9.140625" style="207"/>
  </cols>
  <sheetData>
    <row r="1" spans="1:11" x14ac:dyDescent="0.25">
      <c r="I1" s="313" t="s">
        <v>928</v>
      </c>
    </row>
    <row r="2" spans="1:11" ht="21" x14ac:dyDescent="0.35">
      <c r="A2" s="667" t="s">
        <v>1056</v>
      </c>
      <c r="B2" s="667"/>
      <c r="C2" s="667"/>
      <c r="D2" s="667"/>
      <c r="E2" s="667"/>
      <c r="F2" s="667"/>
      <c r="G2" s="667"/>
      <c r="H2" s="667"/>
      <c r="I2" s="667"/>
    </row>
    <row r="5" spans="1:11" s="240" customFormat="1" ht="33" customHeight="1" x14ac:dyDescent="0.25">
      <c r="A5" s="407" t="s">
        <v>0</v>
      </c>
      <c r="B5" s="407" t="s">
        <v>13</v>
      </c>
      <c r="C5" s="408" t="s">
        <v>1043</v>
      </c>
      <c r="D5" s="407" t="s">
        <v>1044</v>
      </c>
      <c r="E5" s="408" t="s">
        <v>1018</v>
      </c>
      <c r="F5" s="407" t="s">
        <v>1019</v>
      </c>
      <c r="G5" s="409" t="s">
        <v>1020</v>
      </c>
      <c r="H5" s="410" t="s">
        <v>1021</v>
      </c>
      <c r="I5" s="409" t="s">
        <v>1022</v>
      </c>
      <c r="J5" s="275"/>
      <c r="K5" s="275"/>
    </row>
    <row r="6" spans="1:11" ht="15" customHeight="1" x14ac:dyDescent="0.25">
      <c r="A6" s="681">
        <v>1</v>
      </c>
      <c r="B6" s="684" t="s">
        <v>1023</v>
      </c>
      <c r="C6" s="276" t="s">
        <v>1045</v>
      </c>
      <c r="D6" s="276" t="s">
        <v>1046</v>
      </c>
      <c r="E6" s="276">
        <v>1997</v>
      </c>
      <c r="F6" s="277"/>
      <c r="G6" s="278">
        <v>52000000</v>
      </c>
      <c r="H6" s="278">
        <v>52000000</v>
      </c>
      <c r="I6" s="279">
        <f>+G6-H6</f>
        <v>0</v>
      </c>
    </row>
    <row r="7" spans="1:11" ht="15" customHeight="1" x14ac:dyDescent="0.25">
      <c r="A7" s="682"/>
      <c r="B7" s="685"/>
      <c r="C7" s="280" t="s">
        <v>1047</v>
      </c>
      <c r="D7" s="280" t="s">
        <v>1048</v>
      </c>
      <c r="E7" s="280">
        <v>1988</v>
      </c>
      <c r="F7" s="281"/>
      <c r="G7" s="282">
        <v>8000000</v>
      </c>
      <c r="H7" s="282">
        <v>8000000</v>
      </c>
      <c r="I7" s="288">
        <f>+G7-H7</f>
        <v>0</v>
      </c>
    </row>
    <row r="8" spans="1:11" x14ac:dyDescent="0.25">
      <c r="A8" s="683"/>
      <c r="B8" s="686"/>
      <c r="C8" s="671" t="s">
        <v>71</v>
      </c>
      <c r="D8" s="671"/>
      <c r="E8" s="671"/>
      <c r="F8" s="262"/>
      <c r="G8" s="274">
        <f>SUM(G6:G7)</f>
        <v>60000000</v>
      </c>
      <c r="H8" s="268">
        <f>SUM(H6:H7)</f>
        <v>60000000</v>
      </c>
      <c r="I8" s="288">
        <f>SUM(I6:I7)</f>
        <v>0</v>
      </c>
    </row>
    <row r="9" spans="1:11" ht="15" customHeight="1" x14ac:dyDescent="0.25">
      <c r="A9" s="678">
        <v>2</v>
      </c>
      <c r="B9" s="675" t="s">
        <v>1064</v>
      </c>
      <c r="C9" s="276" t="s">
        <v>1047</v>
      </c>
      <c r="D9" s="276" t="s">
        <v>1049</v>
      </c>
      <c r="E9" s="276">
        <v>1997</v>
      </c>
      <c r="F9" s="283"/>
      <c r="G9" s="284">
        <v>32212000</v>
      </c>
      <c r="H9" s="284">
        <v>32212000</v>
      </c>
      <c r="I9" s="288">
        <f>+G9-H9</f>
        <v>0</v>
      </c>
    </row>
    <row r="10" spans="1:11" ht="15" customHeight="1" x14ac:dyDescent="0.25">
      <c r="A10" s="679"/>
      <c r="B10" s="676"/>
      <c r="C10" s="285" t="s">
        <v>1047</v>
      </c>
      <c r="D10" s="285" t="s">
        <v>1049</v>
      </c>
      <c r="E10" s="285">
        <v>1998</v>
      </c>
      <c r="F10" s="286"/>
      <c r="G10" s="287">
        <v>37000000</v>
      </c>
      <c r="H10" s="287">
        <v>37000000</v>
      </c>
      <c r="I10" s="288">
        <f t="shared" ref="I10:I31" si="0">+G10-H10</f>
        <v>0</v>
      </c>
    </row>
    <row r="11" spans="1:11" ht="15" customHeight="1" x14ac:dyDescent="0.25">
      <c r="A11" s="679"/>
      <c r="B11" s="676"/>
      <c r="C11" s="285" t="s">
        <v>1047</v>
      </c>
      <c r="D11" s="285" t="s">
        <v>1049</v>
      </c>
      <c r="E11" s="285">
        <v>2001</v>
      </c>
      <c r="F11" s="286"/>
      <c r="G11" s="287">
        <v>112000000</v>
      </c>
      <c r="H11" s="287">
        <v>112000000</v>
      </c>
      <c r="I11" s="288">
        <f t="shared" si="0"/>
        <v>0</v>
      </c>
    </row>
    <row r="12" spans="1:11" ht="15" customHeight="1" x14ac:dyDescent="0.25">
      <c r="A12" s="679"/>
      <c r="B12" s="676"/>
      <c r="C12" s="285" t="s">
        <v>1047</v>
      </c>
      <c r="D12" s="285" t="s">
        <v>1050</v>
      </c>
      <c r="E12" s="285">
        <v>1997</v>
      </c>
      <c r="F12" s="286"/>
      <c r="G12" s="287">
        <v>32000000</v>
      </c>
      <c r="H12" s="287">
        <v>32000000</v>
      </c>
      <c r="I12" s="288">
        <f t="shared" si="0"/>
        <v>0</v>
      </c>
    </row>
    <row r="13" spans="1:11" ht="15" customHeight="1" x14ac:dyDescent="0.25">
      <c r="A13" s="679"/>
      <c r="B13" s="676"/>
      <c r="C13" s="285" t="s">
        <v>1051</v>
      </c>
      <c r="D13" s="285" t="s">
        <v>1052</v>
      </c>
      <c r="E13" s="285">
        <v>1997</v>
      </c>
      <c r="F13" s="286"/>
      <c r="G13" s="287">
        <v>35000000</v>
      </c>
      <c r="H13" s="287">
        <v>35000000</v>
      </c>
      <c r="I13" s="288">
        <f t="shared" si="0"/>
        <v>0</v>
      </c>
    </row>
    <row r="14" spans="1:11" ht="15" customHeight="1" x14ac:dyDescent="0.25">
      <c r="A14" s="679"/>
      <c r="B14" s="676"/>
      <c r="C14" s="285" t="s">
        <v>1053</v>
      </c>
      <c r="D14" s="285" t="s">
        <v>1049</v>
      </c>
      <c r="E14" s="285">
        <v>1996</v>
      </c>
      <c r="F14" s="286"/>
      <c r="G14" s="287">
        <v>24000000</v>
      </c>
      <c r="H14" s="287">
        <v>24000000</v>
      </c>
      <c r="I14" s="288">
        <f t="shared" si="0"/>
        <v>0</v>
      </c>
    </row>
    <row r="15" spans="1:11" ht="15" customHeight="1" x14ac:dyDescent="0.25">
      <c r="A15" s="679"/>
      <c r="B15" s="676"/>
      <c r="C15" s="285" t="s">
        <v>1047</v>
      </c>
      <c r="D15" s="285" t="s">
        <v>1049</v>
      </c>
      <c r="E15" s="285">
        <v>1997</v>
      </c>
      <c r="F15" s="286"/>
      <c r="G15" s="287">
        <v>68000000</v>
      </c>
      <c r="H15" s="287">
        <v>68000000</v>
      </c>
      <c r="I15" s="288">
        <f t="shared" si="0"/>
        <v>0</v>
      </c>
    </row>
    <row r="16" spans="1:11" ht="15" customHeight="1" x14ac:dyDescent="0.25">
      <c r="A16" s="679"/>
      <c r="B16" s="676"/>
      <c r="C16" s="285" t="s">
        <v>1047</v>
      </c>
      <c r="D16" s="285" t="s">
        <v>1054</v>
      </c>
      <c r="E16" s="285">
        <v>1996</v>
      </c>
      <c r="F16" s="286"/>
      <c r="G16" s="287">
        <v>51500000</v>
      </c>
      <c r="H16" s="287">
        <v>51500000</v>
      </c>
      <c r="I16" s="288">
        <f t="shared" si="0"/>
        <v>0</v>
      </c>
    </row>
    <row r="17" spans="1:9" ht="15" customHeight="1" x14ac:dyDescent="0.25">
      <c r="A17" s="679"/>
      <c r="B17" s="676"/>
      <c r="C17" s="285" t="s">
        <v>1047</v>
      </c>
      <c r="D17" s="285" t="s">
        <v>1052</v>
      </c>
      <c r="E17" s="285">
        <v>1995</v>
      </c>
      <c r="F17" s="286"/>
      <c r="G17" s="287">
        <v>55000000</v>
      </c>
      <c r="H17" s="287">
        <v>55000000</v>
      </c>
      <c r="I17" s="288">
        <f t="shared" si="0"/>
        <v>0</v>
      </c>
    </row>
    <row r="18" spans="1:9" ht="15" customHeight="1" x14ac:dyDescent="0.25">
      <c r="A18" s="679"/>
      <c r="B18" s="676"/>
      <c r="C18" s="285" t="s">
        <v>1047</v>
      </c>
      <c r="D18" s="285" t="s">
        <v>1049</v>
      </c>
      <c r="E18" s="285">
        <v>1997</v>
      </c>
      <c r="F18" s="286"/>
      <c r="G18" s="287">
        <v>30500000</v>
      </c>
      <c r="H18" s="287">
        <v>30500000</v>
      </c>
      <c r="I18" s="288">
        <f t="shared" si="0"/>
        <v>0</v>
      </c>
    </row>
    <row r="19" spans="1:9" ht="15" customHeight="1" x14ac:dyDescent="0.25">
      <c r="A19" s="679"/>
      <c r="B19" s="676"/>
      <c r="C19" s="285" t="s">
        <v>1047</v>
      </c>
      <c r="D19" s="285" t="s">
        <v>1049</v>
      </c>
      <c r="E19" s="285">
        <v>1993</v>
      </c>
      <c r="F19" s="286"/>
      <c r="G19" s="287">
        <v>27582000</v>
      </c>
      <c r="H19" s="287">
        <v>27582000</v>
      </c>
      <c r="I19" s="288">
        <f t="shared" si="0"/>
        <v>0</v>
      </c>
    </row>
    <row r="20" spans="1:9" ht="15" customHeight="1" x14ac:dyDescent="0.25">
      <c r="A20" s="679"/>
      <c r="B20" s="676"/>
      <c r="C20" s="285" t="s">
        <v>1055</v>
      </c>
      <c r="D20" s="285" t="s">
        <v>1049</v>
      </c>
      <c r="E20" s="285">
        <v>1996</v>
      </c>
      <c r="F20" s="286"/>
      <c r="G20" s="287">
        <v>28000000</v>
      </c>
      <c r="H20" s="287">
        <v>28000000</v>
      </c>
      <c r="I20" s="288">
        <f t="shared" si="0"/>
        <v>0</v>
      </c>
    </row>
    <row r="21" spans="1:9" ht="15" customHeight="1" x14ac:dyDescent="0.25">
      <c r="A21" s="679"/>
      <c r="B21" s="676"/>
      <c r="C21" s="285" t="s">
        <v>1047</v>
      </c>
      <c r="D21" s="285" t="s">
        <v>1049</v>
      </c>
      <c r="E21" s="285">
        <v>1994</v>
      </c>
      <c r="F21" s="286"/>
      <c r="G21" s="287">
        <v>26500000</v>
      </c>
      <c r="H21" s="287">
        <v>26500000</v>
      </c>
      <c r="I21" s="288">
        <f t="shared" si="0"/>
        <v>0</v>
      </c>
    </row>
    <row r="22" spans="1:9" ht="15" customHeight="1" x14ac:dyDescent="0.25">
      <c r="A22" s="679"/>
      <c r="B22" s="676"/>
      <c r="C22" s="285" t="s">
        <v>1057</v>
      </c>
      <c r="D22" s="285" t="s">
        <v>1058</v>
      </c>
      <c r="E22" s="285">
        <v>1994</v>
      </c>
      <c r="F22" s="286"/>
      <c r="G22" s="287">
        <v>4000000</v>
      </c>
      <c r="H22" s="287">
        <v>4000000</v>
      </c>
      <c r="I22" s="288">
        <f t="shared" si="0"/>
        <v>0</v>
      </c>
    </row>
    <row r="23" spans="1:9" ht="15" customHeight="1" x14ac:dyDescent="0.25">
      <c r="A23" s="679"/>
      <c r="B23" s="676"/>
      <c r="C23" s="285" t="s">
        <v>1057</v>
      </c>
      <c r="D23" s="285" t="s">
        <v>1059</v>
      </c>
      <c r="E23" s="285">
        <v>1996</v>
      </c>
      <c r="F23" s="286"/>
      <c r="G23" s="287">
        <v>3000000</v>
      </c>
      <c r="H23" s="287">
        <v>3000000</v>
      </c>
      <c r="I23" s="288">
        <f t="shared" si="0"/>
        <v>0</v>
      </c>
    </row>
    <row r="24" spans="1:9" ht="15" customHeight="1" x14ac:dyDescent="0.25">
      <c r="A24" s="679"/>
      <c r="B24" s="676"/>
      <c r="C24" s="285" t="s">
        <v>1057</v>
      </c>
      <c r="D24" s="285" t="s">
        <v>1060</v>
      </c>
      <c r="E24" s="285">
        <v>1993</v>
      </c>
      <c r="F24" s="286"/>
      <c r="G24" s="287">
        <v>4600000</v>
      </c>
      <c r="H24" s="287">
        <v>4600000</v>
      </c>
      <c r="I24" s="288">
        <f t="shared" si="0"/>
        <v>0</v>
      </c>
    </row>
    <row r="25" spans="1:9" ht="15" customHeight="1" x14ac:dyDescent="0.25">
      <c r="A25" s="679"/>
      <c r="B25" s="676"/>
      <c r="C25" s="285" t="s">
        <v>1057</v>
      </c>
      <c r="D25" s="285" t="s">
        <v>1061</v>
      </c>
      <c r="E25" s="285">
        <v>1992</v>
      </c>
      <c r="F25" s="286"/>
      <c r="G25" s="287">
        <v>2330000</v>
      </c>
      <c r="H25" s="287">
        <v>2330000</v>
      </c>
      <c r="I25" s="288">
        <f t="shared" si="0"/>
        <v>0</v>
      </c>
    </row>
    <row r="26" spans="1:9" ht="15" customHeight="1" x14ac:dyDescent="0.25">
      <c r="A26" s="679"/>
      <c r="B26" s="676"/>
      <c r="C26" s="285" t="s">
        <v>1057</v>
      </c>
      <c r="D26" s="285" t="s">
        <v>1061</v>
      </c>
      <c r="E26" s="285">
        <v>1992</v>
      </c>
      <c r="F26" s="286"/>
      <c r="G26" s="287">
        <v>2330000</v>
      </c>
      <c r="H26" s="287">
        <v>2330000</v>
      </c>
      <c r="I26" s="288">
        <f t="shared" si="0"/>
        <v>0</v>
      </c>
    </row>
    <row r="27" spans="1:9" ht="15" customHeight="1" x14ac:dyDescent="0.25">
      <c r="A27" s="679"/>
      <c r="B27" s="676"/>
      <c r="C27" s="285" t="s">
        <v>1057</v>
      </c>
      <c r="D27" s="285" t="s">
        <v>1061</v>
      </c>
      <c r="E27" s="285">
        <v>1992</v>
      </c>
      <c r="F27" s="286"/>
      <c r="G27" s="287">
        <v>2330000</v>
      </c>
      <c r="H27" s="287">
        <v>2330000</v>
      </c>
      <c r="I27" s="288">
        <f t="shared" si="0"/>
        <v>0</v>
      </c>
    </row>
    <row r="28" spans="1:9" ht="15" customHeight="1" x14ac:dyDescent="0.25">
      <c r="A28" s="679"/>
      <c r="B28" s="676"/>
      <c r="C28" s="285" t="s">
        <v>1057</v>
      </c>
      <c r="D28" s="285" t="s">
        <v>1062</v>
      </c>
      <c r="E28" s="285">
        <v>1996</v>
      </c>
      <c r="F28" s="286"/>
      <c r="G28" s="287">
        <v>4098000</v>
      </c>
      <c r="H28" s="287">
        <v>4098000</v>
      </c>
      <c r="I28" s="288">
        <f t="shared" si="0"/>
        <v>0</v>
      </c>
    </row>
    <row r="29" spans="1:9" ht="15" customHeight="1" x14ac:dyDescent="0.25">
      <c r="A29" s="679"/>
      <c r="B29" s="676"/>
      <c r="C29" s="285" t="s">
        <v>1057</v>
      </c>
      <c r="D29" s="285" t="s">
        <v>1062</v>
      </c>
      <c r="E29" s="285">
        <v>1996</v>
      </c>
      <c r="F29" s="286"/>
      <c r="G29" s="287">
        <v>4098000</v>
      </c>
      <c r="H29" s="287">
        <v>4098000</v>
      </c>
      <c r="I29" s="288">
        <f t="shared" si="0"/>
        <v>0</v>
      </c>
    </row>
    <row r="30" spans="1:9" ht="15" customHeight="1" x14ac:dyDescent="0.25">
      <c r="A30" s="679"/>
      <c r="B30" s="676"/>
      <c r="C30" s="285" t="s">
        <v>1057</v>
      </c>
      <c r="D30" s="285" t="s">
        <v>1062</v>
      </c>
      <c r="E30" s="285">
        <v>1996</v>
      </c>
      <c r="F30" s="286"/>
      <c r="G30" s="287">
        <v>4098000</v>
      </c>
      <c r="H30" s="287">
        <v>4098000</v>
      </c>
      <c r="I30" s="288">
        <f t="shared" si="0"/>
        <v>0</v>
      </c>
    </row>
    <row r="31" spans="1:9" ht="15" customHeight="1" x14ac:dyDescent="0.25">
      <c r="A31" s="679"/>
      <c r="B31" s="676"/>
      <c r="C31" s="280" t="s">
        <v>1057</v>
      </c>
      <c r="D31" s="280" t="s">
        <v>1063</v>
      </c>
      <c r="E31" s="280">
        <v>1996</v>
      </c>
      <c r="F31" s="289"/>
      <c r="G31" s="290">
        <v>3000000</v>
      </c>
      <c r="H31" s="290">
        <v>3000000</v>
      </c>
      <c r="I31" s="288">
        <f t="shared" si="0"/>
        <v>0</v>
      </c>
    </row>
    <row r="32" spans="1:9" x14ac:dyDescent="0.25">
      <c r="A32" s="680"/>
      <c r="B32" s="677"/>
      <c r="C32" s="671" t="s">
        <v>71</v>
      </c>
      <c r="D32" s="671"/>
      <c r="E32" s="671"/>
      <c r="F32" s="262"/>
      <c r="G32" s="274">
        <f>SUM(G9:G31)</f>
        <v>593178000</v>
      </c>
      <c r="H32" s="268">
        <f>SUM(H9:H31)</f>
        <v>593178000</v>
      </c>
      <c r="I32" s="288">
        <f>SUM(I9:I31)</f>
        <v>0</v>
      </c>
    </row>
    <row r="33" spans="1:9" x14ac:dyDescent="0.25">
      <c r="A33" s="678">
        <v>3</v>
      </c>
      <c r="B33" s="675" t="s">
        <v>1066</v>
      </c>
      <c r="C33" s="276" t="s">
        <v>1053</v>
      </c>
      <c r="D33" s="276" t="s">
        <v>1065</v>
      </c>
      <c r="E33" s="276">
        <v>1997</v>
      </c>
      <c r="F33" s="283"/>
      <c r="G33" s="284">
        <v>25000000</v>
      </c>
      <c r="H33" s="284">
        <v>25000000</v>
      </c>
      <c r="I33" s="288">
        <f>+G33-H33</f>
        <v>0</v>
      </c>
    </row>
    <row r="34" spans="1:9" x14ac:dyDescent="0.25">
      <c r="A34" s="679"/>
      <c r="B34" s="676"/>
      <c r="C34" s="285" t="s">
        <v>1045</v>
      </c>
      <c r="D34" s="285" t="s">
        <v>1046</v>
      </c>
      <c r="E34" s="285">
        <v>2002</v>
      </c>
      <c r="F34" s="286"/>
      <c r="G34" s="287">
        <v>72000000</v>
      </c>
      <c r="H34" s="287">
        <v>72000000</v>
      </c>
      <c r="I34" s="288">
        <f t="shared" ref="I34:I97" si="1">+G34-H34</f>
        <v>0</v>
      </c>
    </row>
    <row r="35" spans="1:9" x14ac:dyDescent="0.25">
      <c r="A35" s="679"/>
      <c r="B35" s="676"/>
      <c r="C35" s="280" t="s">
        <v>1053</v>
      </c>
      <c r="D35" s="280" t="s">
        <v>1049</v>
      </c>
      <c r="E35" s="280">
        <v>2000</v>
      </c>
      <c r="F35" s="289"/>
      <c r="G35" s="290">
        <v>118950000</v>
      </c>
      <c r="H35" s="290">
        <v>118950000</v>
      </c>
      <c r="I35" s="288">
        <f t="shared" si="1"/>
        <v>0</v>
      </c>
    </row>
    <row r="36" spans="1:9" x14ac:dyDescent="0.25">
      <c r="A36" s="680"/>
      <c r="B36" s="677"/>
      <c r="C36" s="262"/>
      <c r="D36" s="262"/>
      <c r="E36" s="262"/>
      <c r="F36" s="262"/>
      <c r="G36" s="268">
        <f>SUM(G33:G35)</f>
        <v>215950000</v>
      </c>
      <c r="H36" s="268">
        <f>SUM(H33:H35)</f>
        <v>215950000</v>
      </c>
      <c r="I36" s="288">
        <f>SUM(I33:I35)</f>
        <v>0</v>
      </c>
    </row>
    <row r="37" spans="1:9" x14ac:dyDescent="0.25">
      <c r="A37" s="678">
        <v>4</v>
      </c>
      <c r="B37" s="675" t="s">
        <v>27</v>
      </c>
      <c r="C37" s="276" t="s">
        <v>1051</v>
      </c>
      <c r="D37" s="276" t="s">
        <v>1052</v>
      </c>
      <c r="E37" s="276">
        <v>1994</v>
      </c>
      <c r="F37" s="283"/>
      <c r="G37" s="291">
        <v>40000000</v>
      </c>
      <c r="H37" s="291">
        <v>40000000</v>
      </c>
      <c r="I37" s="288">
        <f t="shared" si="1"/>
        <v>0</v>
      </c>
    </row>
    <row r="38" spans="1:9" x14ac:dyDescent="0.25">
      <c r="A38" s="679"/>
      <c r="B38" s="676"/>
      <c r="C38" s="280" t="s">
        <v>1055</v>
      </c>
      <c r="D38" s="280" t="s">
        <v>1049</v>
      </c>
      <c r="E38" s="280">
        <v>1991</v>
      </c>
      <c r="F38" s="289"/>
      <c r="G38" s="292">
        <v>45000000</v>
      </c>
      <c r="H38" s="292">
        <v>45000000</v>
      </c>
      <c r="I38" s="288">
        <f t="shared" si="1"/>
        <v>0</v>
      </c>
    </row>
    <row r="39" spans="1:9" x14ac:dyDescent="0.25">
      <c r="A39" s="680"/>
      <c r="B39" s="677"/>
      <c r="C39" s="671" t="s">
        <v>71</v>
      </c>
      <c r="D39" s="671"/>
      <c r="E39" s="671"/>
      <c r="F39" s="262"/>
      <c r="G39" s="268">
        <f>SUM(G37:G38)</f>
        <v>85000000</v>
      </c>
      <c r="H39" s="268">
        <f>SUM(H37:H38)</f>
        <v>85000000</v>
      </c>
      <c r="I39" s="288">
        <f>SUM(I37:I38)</f>
        <v>0</v>
      </c>
    </row>
    <row r="40" spans="1:9" x14ac:dyDescent="0.25">
      <c r="A40" s="678">
        <v>5</v>
      </c>
      <c r="B40" s="675" t="s">
        <v>786</v>
      </c>
      <c r="C40" s="267" t="s">
        <v>1047</v>
      </c>
      <c r="D40" s="267" t="s">
        <v>1050</v>
      </c>
      <c r="E40" s="267">
        <v>1984</v>
      </c>
      <c r="F40" s="270"/>
      <c r="G40" s="271">
        <v>17000000</v>
      </c>
      <c r="H40" s="271">
        <v>17000000</v>
      </c>
      <c r="I40" s="288">
        <f t="shared" si="1"/>
        <v>0</v>
      </c>
    </row>
    <row r="41" spans="1:9" x14ac:dyDescent="0.25">
      <c r="A41" s="680"/>
      <c r="B41" s="677"/>
      <c r="C41" s="671" t="s">
        <v>71</v>
      </c>
      <c r="D41" s="671"/>
      <c r="E41" s="671"/>
      <c r="F41" s="262"/>
      <c r="G41" s="268">
        <f>SUM(G40)</f>
        <v>17000000</v>
      </c>
      <c r="H41" s="268">
        <f t="shared" ref="H41:I41" si="2">SUM(H40)</f>
        <v>17000000</v>
      </c>
      <c r="I41" s="288">
        <f t="shared" si="2"/>
        <v>0</v>
      </c>
    </row>
    <row r="42" spans="1:9" x14ac:dyDescent="0.25">
      <c r="A42" s="678">
        <v>6</v>
      </c>
      <c r="B42" s="675" t="s">
        <v>30</v>
      </c>
      <c r="C42" s="276" t="s">
        <v>1047</v>
      </c>
      <c r="D42" s="276" t="s">
        <v>1049</v>
      </c>
      <c r="E42" s="276">
        <v>1995</v>
      </c>
      <c r="F42" s="283"/>
      <c r="G42" s="284">
        <v>38000000</v>
      </c>
      <c r="H42" s="284">
        <v>38000000</v>
      </c>
      <c r="I42" s="288">
        <f t="shared" si="1"/>
        <v>0</v>
      </c>
    </row>
    <row r="43" spans="1:9" s="269" customFormat="1" ht="30" x14ac:dyDescent="0.25">
      <c r="A43" s="679"/>
      <c r="B43" s="676"/>
      <c r="C43" s="285" t="s">
        <v>1051</v>
      </c>
      <c r="D43" s="293" t="s">
        <v>1067</v>
      </c>
      <c r="E43" s="285">
        <v>1996</v>
      </c>
      <c r="F43" s="286"/>
      <c r="G43" s="273">
        <v>55000000</v>
      </c>
      <c r="H43" s="273">
        <v>55000000</v>
      </c>
      <c r="I43" s="288">
        <f t="shared" si="1"/>
        <v>0</v>
      </c>
    </row>
    <row r="44" spans="1:9" s="269" customFormat="1" x14ac:dyDescent="0.25">
      <c r="A44" s="679"/>
      <c r="B44" s="676"/>
      <c r="C44" s="285" t="s">
        <v>1051</v>
      </c>
      <c r="D44" s="293" t="s">
        <v>1069</v>
      </c>
      <c r="E44" s="285">
        <v>1994</v>
      </c>
      <c r="F44" s="286"/>
      <c r="G44" s="287">
        <v>45950000</v>
      </c>
      <c r="H44" s="287">
        <v>45950000</v>
      </c>
      <c r="I44" s="288">
        <f t="shared" si="1"/>
        <v>0</v>
      </c>
    </row>
    <row r="45" spans="1:9" s="269" customFormat="1" x14ac:dyDescent="0.25">
      <c r="A45" s="679"/>
      <c r="B45" s="676"/>
      <c r="C45" s="280" t="s">
        <v>1070</v>
      </c>
      <c r="D45" s="294" t="s">
        <v>1071</v>
      </c>
      <c r="E45" s="280">
        <v>1992</v>
      </c>
      <c r="F45" s="289"/>
      <c r="G45" s="290">
        <v>4000000</v>
      </c>
      <c r="H45" s="290">
        <v>4000000</v>
      </c>
      <c r="I45" s="288">
        <f t="shared" si="1"/>
        <v>0</v>
      </c>
    </row>
    <row r="46" spans="1:9" s="269" customFormat="1" x14ac:dyDescent="0.25">
      <c r="A46" s="680"/>
      <c r="B46" s="677"/>
      <c r="C46" s="671" t="s">
        <v>71</v>
      </c>
      <c r="D46" s="671"/>
      <c r="E46" s="671"/>
      <c r="F46" s="262"/>
      <c r="G46" s="268">
        <f>SUM(G42:G45)</f>
        <v>142950000</v>
      </c>
      <c r="H46" s="268">
        <f>SUM(H42:H45)</f>
        <v>142950000</v>
      </c>
      <c r="I46" s="288">
        <f>SUM(I42:I45)</f>
        <v>0</v>
      </c>
    </row>
    <row r="47" spans="1:9" s="269" customFormat="1" x14ac:dyDescent="0.25">
      <c r="A47" s="678">
        <v>7</v>
      </c>
      <c r="B47" s="675" t="s">
        <v>1024</v>
      </c>
      <c r="C47" s="276" t="s">
        <v>1047</v>
      </c>
      <c r="D47" s="276" t="s">
        <v>1072</v>
      </c>
      <c r="E47" s="276">
        <v>1999</v>
      </c>
      <c r="F47" s="283"/>
      <c r="G47" s="284">
        <v>25000000</v>
      </c>
      <c r="H47" s="284">
        <v>25000000</v>
      </c>
      <c r="I47" s="288">
        <f t="shared" si="1"/>
        <v>0</v>
      </c>
    </row>
    <row r="48" spans="1:9" s="269" customFormat="1" x14ac:dyDescent="0.25">
      <c r="A48" s="679"/>
      <c r="B48" s="676"/>
      <c r="C48" s="285" t="s">
        <v>1045</v>
      </c>
      <c r="D48" s="285" t="s">
        <v>1046</v>
      </c>
      <c r="E48" s="285">
        <v>2002</v>
      </c>
      <c r="F48" s="286"/>
      <c r="G48" s="287">
        <v>150000000</v>
      </c>
      <c r="H48" s="287">
        <v>150000000</v>
      </c>
      <c r="I48" s="288">
        <f t="shared" si="1"/>
        <v>0</v>
      </c>
    </row>
    <row r="49" spans="1:9" s="269" customFormat="1" x14ac:dyDescent="0.25">
      <c r="A49" s="679"/>
      <c r="B49" s="676"/>
      <c r="C49" s="280" t="s">
        <v>1047</v>
      </c>
      <c r="D49" s="280" t="s">
        <v>1049</v>
      </c>
      <c r="E49" s="280">
        <v>1996</v>
      </c>
      <c r="F49" s="289"/>
      <c r="G49" s="290">
        <v>27500000</v>
      </c>
      <c r="H49" s="290">
        <v>27500000</v>
      </c>
      <c r="I49" s="288">
        <f t="shared" si="1"/>
        <v>0</v>
      </c>
    </row>
    <row r="50" spans="1:9" s="269" customFormat="1" x14ac:dyDescent="0.25">
      <c r="A50" s="680"/>
      <c r="B50" s="677"/>
      <c r="C50" s="671" t="s">
        <v>71</v>
      </c>
      <c r="D50" s="671"/>
      <c r="E50" s="671"/>
      <c r="F50" s="262"/>
      <c r="G50" s="268">
        <f>SUM(G47:G49)</f>
        <v>202500000</v>
      </c>
      <c r="H50" s="268">
        <f>SUM(H47:H49)</f>
        <v>202500000</v>
      </c>
      <c r="I50" s="310">
        <f t="shared" si="1"/>
        <v>0</v>
      </c>
    </row>
    <row r="51" spans="1:9" s="269" customFormat="1" x14ac:dyDescent="0.25">
      <c r="A51" s="679">
        <v>8</v>
      </c>
      <c r="B51" s="676" t="s">
        <v>32</v>
      </c>
      <c r="C51" s="411" t="s">
        <v>1047</v>
      </c>
      <c r="D51" s="411" t="s">
        <v>1049</v>
      </c>
      <c r="E51" s="411">
        <v>1998</v>
      </c>
      <c r="F51" s="412"/>
      <c r="G51" s="413">
        <v>65000000</v>
      </c>
      <c r="H51" s="413">
        <v>65000000</v>
      </c>
      <c r="I51" s="312">
        <f t="shared" si="1"/>
        <v>0</v>
      </c>
    </row>
    <row r="52" spans="1:9" s="269" customFormat="1" x14ac:dyDescent="0.25">
      <c r="A52" s="680"/>
      <c r="B52" s="677"/>
      <c r="C52" s="671" t="s">
        <v>71</v>
      </c>
      <c r="D52" s="671"/>
      <c r="E52" s="671"/>
      <c r="F52" s="262"/>
      <c r="G52" s="268">
        <f>SUM(G51)</f>
        <v>65000000</v>
      </c>
      <c r="H52" s="268">
        <f t="shared" ref="H52" si="3">SUM(H51)</f>
        <v>65000000</v>
      </c>
      <c r="I52" s="288">
        <f t="shared" si="1"/>
        <v>0</v>
      </c>
    </row>
    <row r="53" spans="1:9" s="269" customFormat="1" x14ac:dyDescent="0.25">
      <c r="A53" s="678">
        <v>9</v>
      </c>
      <c r="B53" s="675" t="s">
        <v>1025</v>
      </c>
      <c r="C53" s="276" t="s">
        <v>1047</v>
      </c>
      <c r="D53" s="276" t="s">
        <v>1050</v>
      </c>
      <c r="E53" s="276">
        <v>1999</v>
      </c>
      <c r="F53" s="283"/>
      <c r="G53" s="284">
        <v>69500000</v>
      </c>
      <c r="H53" s="284">
        <v>69500000</v>
      </c>
      <c r="I53" s="288">
        <f t="shared" si="1"/>
        <v>0</v>
      </c>
    </row>
    <row r="54" spans="1:9" s="269" customFormat="1" x14ac:dyDescent="0.25">
      <c r="A54" s="679"/>
      <c r="B54" s="676"/>
      <c r="C54" s="285" t="s">
        <v>1047</v>
      </c>
      <c r="D54" s="285" t="s">
        <v>1050</v>
      </c>
      <c r="E54" s="285">
        <v>1999</v>
      </c>
      <c r="F54" s="286"/>
      <c r="G54" s="287">
        <v>105000000</v>
      </c>
      <c r="H54" s="287">
        <v>105000000</v>
      </c>
      <c r="I54" s="288">
        <f t="shared" si="1"/>
        <v>0</v>
      </c>
    </row>
    <row r="55" spans="1:9" s="269" customFormat="1" x14ac:dyDescent="0.25">
      <c r="A55" s="679"/>
      <c r="B55" s="676"/>
      <c r="C55" s="285" t="s">
        <v>1047</v>
      </c>
      <c r="D55" s="285" t="s">
        <v>1050</v>
      </c>
      <c r="E55" s="285">
        <v>1999</v>
      </c>
      <c r="F55" s="286"/>
      <c r="G55" s="287">
        <v>105000000</v>
      </c>
      <c r="H55" s="287">
        <v>105000000</v>
      </c>
      <c r="I55" s="288">
        <f t="shared" si="1"/>
        <v>0</v>
      </c>
    </row>
    <row r="56" spans="1:9" s="269" customFormat="1" x14ac:dyDescent="0.25">
      <c r="A56" s="679"/>
      <c r="B56" s="676"/>
      <c r="C56" s="285" t="s">
        <v>1047</v>
      </c>
      <c r="D56" s="285" t="s">
        <v>1050</v>
      </c>
      <c r="E56" s="285">
        <v>1999</v>
      </c>
      <c r="F56" s="286"/>
      <c r="G56" s="287">
        <v>105000000</v>
      </c>
      <c r="H56" s="287">
        <v>105000000</v>
      </c>
      <c r="I56" s="288">
        <f t="shared" si="1"/>
        <v>0</v>
      </c>
    </row>
    <row r="57" spans="1:9" s="269" customFormat="1" x14ac:dyDescent="0.25">
      <c r="A57" s="679"/>
      <c r="B57" s="676"/>
      <c r="C57" s="285" t="s">
        <v>1047</v>
      </c>
      <c r="D57" s="285" t="s">
        <v>1050</v>
      </c>
      <c r="E57" s="285">
        <v>1999</v>
      </c>
      <c r="F57" s="286"/>
      <c r="G57" s="287">
        <v>105000000</v>
      </c>
      <c r="H57" s="287">
        <v>105000000</v>
      </c>
      <c r="I57" s="288">
        <f t="shared" si="1"/>
        <v>0</v>
      </c>
    </row>
    <row r="58" spans="1:9" s="269" customFormat="1" x14ac:dyDescent="0.25">
      <c r="A58" s="679"/>
      <c r="B58" s="676"/>
      <c r="C58" s="285" t="s">
        <v>1047</v>
      </c>
      <c r="D58" s="285" t="s">
        <v>1050</v>
      </c>
      <c r="E58" s="285">
        <v>1999</v>
      </c>
      <c r="F58" s="286"/>
      <c r="G58" s="287">
        <v>105000000</v>
      </c>
      <c r="H58" s="287">
        <v>105000000</v>
      </c>
      <c r="I58" s="288">
        <f t="shared" si="1"/>
        <v>0</v>
      </c>
    </row>
    <row r="59" spans="1:9" s="269" customFormat="1" x14ac:dyDescent="0.25">
      <c r="A59" s="679"/>
      <c r="B59" s="676"/>
      <c r="C59" s="285" t="s">
        <v>1047</v>
      </c>
      <c r="D59" s="285" t="s">
        <v>1050</v>
      </c>
      <c r="E59" s="285">
        <v>1999</v>
      </c>
      <c r="F59" s="286"/>
      <c r="G59" s="287">
        <v>105000000</v>
      </c>
      <c r="H59" s="287">
        <v>105000000</v>
      </c>
      <c r="I59" s="288">
        <f t="shared" si="1"/>
        <v>0</v>
      </c>
    </row>
    <row r="60" spans="1:9" s="269" customFormat="1" x14ac:dyDescent="0.25">
      <c r="A60" s="679"/>
      <c r="B60" s="676"/>
      <c r="C60" s="285" t="s">
        <v>1073</v>
      </c>
      <c r="D60" s="285" t="s">
        <v>1074</v>
      </c>
      <c r="E60" s="285">
        <v>1999</v>
      </c>
      <c r="F60" s="286"/>
      <c r="G60" s="287">
        <v>175000000</v>
      </c>
      <c r="H60" s="287">
        <v>175000000</v>
      </c>
      <c r="I60" s="288">
        <f t="shared" si="1"/>
        <v>0</v>
      </c>
    </row>
    <row r="61" spans="1:9" s="269" customFormat="1" x14ac:dyDescent="0.25">
      <c r="A61" s="679"/>
      <c r="B61" s="676"/>
      <c r="C61" s="285" t="s">
        <v>1047</v>
      </c>
      <c r="D61" s="285" t="s">
        <v>1050</v>
      </c>
      <c r="E61" s="285">
        <v>1994</v>
      </c>
      <c r="F61" s="286"/>
      <c r="G61" s="287">
        <v>65500000</v>
      </c>
      <c r="H61" s="287">
        <v>65500000</v>
      </c>
      <c r="I61" s="288">
        <f t="shared" si="1"/>
        <v>0</v>
      </c>
    </row>
    <row r="62" spans="1:9" s="269" customFormat="1" x14ac:dyDescent="0.25">
      <c r="A62" s="679"/>
      <c r="B62" s="676"/>
      <c r="C62" s="285" t="s">
        <v>1075</v>
      </c>
      <c r="D62" s="285" t="s">
        <v>1076</v>
      </c>
      <c r="E62" s="285">
        <v>1990</v>
      </c>
      <c r="F62" s="286"/>
      <c r="G62" s="287">
        <v>65500000</v>
      </c>
      <c r="H62" s="287">
        <v>65500000</v>
      </c>
      <c r="I62" s="288">
        <f t="shared" si="1"/>
        <v>0</v>
      </c>
    </row>
    <row r="63" spans="1:9" s="269" customFormat="1" x14ac:dyDescent="0.25">
      <c r="A63" s="679"/>
      <c r="B63" s="676"/>
      <c r="C63" s="285" t="s">
        <v>1070</v>
      </c>
      <c r="D63" s="285" t="s">
        <v>1077</v>
      </c>
      <c r="E63" s="285">
        <v>1997</v>
      </c>
      <c r="F63" s="286"/>
      <c r="G63" s="287">
        <v>4415000</v>
      </c>
      <c r="H63" s="287">
        <v>4415000</v>
      </c>
      <c r="I63" s="288">
        <f t="shared" si="1"/>
        <v>0</v>
      </c>
    </row>
    <row r="64" spans="1:9" s="269" customFormat="1" x14ac:dyDescent="0.25">
      <c r="A64" s="679"/>
      <c r="B64" s="676"/>
      <c r="C64" s="285" t="s">
        <v>1070</v>
      </c>
      <c r="D64" s="285" t="s">
        <v>1077</v>
      </c>
      <c r="E64" s="285">
        <v>1997</v>
      </c>
      <c r="F64" s="286"/>
      <c r="G64" s="287">
        <v>4415000</v>
      </c>
      <c r="H64" s="287">
        <v>4415000</v>
      </c>
      <c r="I64" s="288">
        <f t="shared" si="1"/>
        <v>0</v>
      </c>
    </row>
    <row r="65" spans="1:9" s="269" customFormat="1" x14ac:dyDescent="0.25">
      <c r="A65" s="679"/>
      <c r="B65" s="676"/>
      <c r="C65" s="285" t="s">
        <v>1070</v>
      </c>
      <c r="D65" s="285" t="s">
        <v>1077</v>
      </c>
      <c r="E65" s="285">
        <v>1997</v>
      </c>
      <c r="F65" s="286"/>
      <c r="G65" s="287">
        <v>4415000</v>
      </c>
      <c r="H65" s="287">
        <v>4415000</v>
      </c>
      <c r="I65" s="288">
        <f t="shared" si="1"/>
        <v>0</v>
      </c>
    </row>
    <row r="66" spans="1:9" s="269" customFormat="1" x14ac:dyDescent="0.25">
      <c r="A66" s="679"/>
      <c r="B66" s="676"/>
      <c r="C66" s="285" t="s">
        <v>1070</v>
      </c>
      <c r="D66" s="285" t="s">
        <v>1077</v>
      </c>
      <c r="E66" s="285">
        <v>1997</v>
      </c>
      <c r="F66" s="286"/>
      <c r="G66" s="287">
        <v>4415000</v>
      </c>
      <c r="H66" s="287">
        <v>4415000</v>
      </c>
      <c r="I66" s="288">
        <f t="shared" si="1"/>
        <v>0</v>
      </c>
    </row>
    <row r="67" spans="1:9" s="269" customFormat="1" x14ac:dyDescent="0.25">
      <c r="A67" s="679"/>
      <c r="B67" s="676"/>
      <c r="C67" s="285" t="s">
        <v>1070</v>
      </c>
      <c r="D67" s="285" t="s">
        <v>1077</v>
      </c>
      <c r="E67" s="285">
        <v>1997</v>
      </c>
      <c r="F67" s="286"/>
      <c r="G67" s="287">
        <v>4415000</v>
      </c>
      <c r="H67" s="287">
        <v>4415000</v>
      </c>
      <c r="I67" s="288">
        <f t="shared" si="1"/>
        <v>0</v>
      </c>
    </row>
    <row r="68" spans="1:9" s="269" customFormat="1" x14ac:dyDescent="0.25">
      <c r="A68" s="679"/>
      <c r="B68" s="676"/>
      <c r="C68" s="285" t="s">
        <v>1070</v>
      </c>
      <c r="D68" s="285" t="s">
        <v>1077</v>
      </c>
      <c r="E68" s="285">
        <v>1997</v>
      </c>
      <c r="F68" s="286"/>
      <c r="G68" s="287">
        <v>4415000</v>
      </c>
      <c r="H68" s="287">
        <v>4415000</v>
      </c>
      <c r="I68" s="288">
        <f t="shared" si="1"/>
        <v>0</v>
      </c>
    </row>
    <row r="69" spans="1:9" s="269" customFormat="1" x14ac:dyDescent="0.25">
      <c r="A69" s="679"/>
      <c r="B69" s="676"/>
      <c r="C69" s="285" t="s">
        <v>1070</v>
      </c>
      <c r="D69" s="285" t="s">
        <v>1077</v>
      </c>
      <c r="E69" s="285">
        <v>1997</v>
      </c>
      <c r="F69" s="286"/>
      <c r="G69" s="287">
        <v>3890000</v>
      </c>
      <c r="H69" s="287">
        <v>3890000</v>
      </c>
      <c r="I69" s="288">
        <f t="shared" si="1"/>
        <v>0</v>
      </c>
    </row>
    <row r="70" spans="1:9" s="269" customFormat="1" x14ac:dyDescent="0.25">
      <c r="A70" s="679"/>
      <c r="B70" s="676"/>
      <c r="C70" s="285" t="s">
        <v>1070</v>
      </c>
      <c r="D70" s="285" t="s">
        <v>1077</v>
      </c>
      <c r="E70" s="285">
        <v>1997</v>
      </c>
      <c r="F70" s="286"/>
      <c r="G70" s="287">
        <v>3980000</v>
      </c>
      <c r="H70" s="287">
        <v>3980000</v>
      </c>
      <c r="I70" s="288">
        <f t="shared" si="1"/>
        <v>0</v>
      </c>
    </row>
    <row r="71" spans="1:9" s="269" customFormat="1" x14ac:dyDescent="0.25">
      <c r="A71" s="679"/>
      <c r="B71" s="676"/>
      <c r="C71" s="285" t="s">
        <v>1070</v>
      </c>
      <c r="D71" s="285" t="s">
        <v>1077</v>
      </c>
      <c r="E71" s="285">
        <v>1997</v>
      </c>
      <c r="F71" s="286"/>
      <c r="G71" s="287">
        <v>3980000</v>
      </c>
      <c r="H71" s="287">
        <v>3980000</v>
      </c>
      <c r="I71" s="288">
        <f t="shared" si="1"/>
        <v>0</v>
      </c>
    </row>
    <row r="72" spans="1:9" s="269" customFormat="1" x14ac:dyDescent="0.25">
      <c r="A72" s="679"/>
      <c r="B72" s="676"/>
      <c r="C72" s="285" t="s">
        <v>1070</v>
      </c>
      <c r="D72" s="285" t="s">
        <v>1077</v>
      </c>
      <c r="E72" s="285">
        <v>1997</v>
      </c>
      <c r="F72" s="286"/>
      <c r="G72" s="287">
        <v>3980000</v>
      </c>
      <c r="H72" s="287">
        <v>3980000</v>
      </c>
      <c r="I72" s="288">
        <f t="shared" si="1"/>
        <v>0</v>
      </c>
    </row>
    <row r="73" spans="1:9" s="269" customFormat="1" x14ac:dyDescent="0.25">
      <c r="A73" s="679"/>
      <c r="B73" s="676"/>
      <c r="C73" s="285" t="s">
        <v>1070</v>
      </c>
      <c r="D73" s="285" t="s">
        <v>1077</v>
      </c>
      <c r="E73" s="285">
        <v>1997</v>
      </c>
      <c r="F73" s="286"/>
      <c r="G73" s="287">
        <v>3980000</v>
      </c>
      <c r="H73" s="287">
        <v>3980000</v>
      </c>
      <c r="I73" s="288">
        <f t="shared" si="1"/>
        <v>0</v>
      </c>
    </row>
    <row r="74" spans="1:9" s="269" customFormat="1" x14ac:dyDescent="0.25">
      <c r="A74" s="679"/>
      <c r="B74" s="676"/>
      <c r="C74" s="285" t="s">
        <v>1070</v>
      </c>
      <c r="D74" s="285" t="s">
        <v>1077</v>
      </c>
      <c r="E74" s="285">
        <v>1997</v>
      </c>
      <c r="F74" s="286"/>
      <c r="G74" s="287">
        <v>4415000</v>
      </c>
      <c r="H74" s="287">
        <v>4415000</v>
      </c>
      <c r="I74" s="288">
        <f t="shared" si="1"/>
        <v>0</v>
      </c>
    </row>
    <row r="75" spans="1:9" s="269" customFormat="1" x14ac:dyDescent="0.25">
      <c r="A75" s="679"/>
      <c r="B75" s="676"/>
      <c r="C75" s="285" t="s">
        <v>1070</v>
      </c>
      <c r="D75" s="285" t="s">
        <v>1077</v>
      </c>
      <c r="E75" s="285">
        <v>1997</v>
      </c>
      <c r="F75" s="286"/>
      <c r="G75" s="287">
        <v>4415000</v>
      </c>
      <c r="H75" s="287">
        <v>4415000</v>
      </c>
      <c r="I75" s="288">
        <f t="shared" si="1"/>
        <v>0</v>
      </c>
    </row>
    <row r="76" spans="1:9" s="269" customFormat="1" x14ac:dyDescent="0.25">
      <c r="A76" s="679"/>
      <c r="B76" s="676"/>
      <c r="C76" s="285" t="s">
        <v>1070</v>
      </c>
      <c r="D76" s="285" t="s">
        <v>1077</v>
      </c>
      <c r="E76" s="285">
        <v>1997</v>
      </c>
      <c r="F76" s="286"/>
      <c r="G76" s="287">
        <v>4185000</v>
      </c>
      <c r="H76" s="287">
        <v>4185000</v>
      </c>
      <c r="I76" s="288">
        <f t="shared" si="1"/>
        <v>0</v>
      </c>
    </row>
    <row r="77" spans="1:9" s="269" customFormat="1" x14ac:dyDescent="0.25">
      <c r="A77" s="679"/>
      <c r="B77" s="676"/>
      <c r="C77" s="285" t="s">
        <v>1070</v>
      </c>
      <c r="D77" s="285" t="s">
        <v>1077</v>
      </c>
      <c r="E77" s="285">
        <v>1997</v>
      </c>
      <c r="F77" s="286"/>
      <c r="G77" s="287">
        <v>4185000</v>
      </c>
      <c r="H77" s="287">
        <v>4185000</v>
      </c>
      <c r="I77" s="288">
        <f t="shared" si="1"/>
        <v>0</v>
      </c>
    </row>
    <row r="78" spans="1:9" s="269" customFormat="1" x14ac:dyDescent="0.25">
      <c r="A78" s="679"/>
      <c r="B78" s="676"/>
      <c r="C78" s="285" t="s">
        <v>1070</v>
      </c>
      <c r="D78" s="285" t="s">
        <v>1077</v>
      </c>
      <c r="E78" s="285">
        <v>1997</v>
      </c>
      <c r="F78" s="286"/>
      <c r="G78" s="287">
        <v>4185000</v>
      </c>
      <c r="H78" s="287">
        <v>4185000</v>
      </c>
      <c r="I78" s="288">
        <f t="shared" si="1"/>
        <v>0</v>
      </c>
    </row>
    <row r="79" spans="1:9" s="269" customFormat="1" x14ac:dyDescent="0.25">
      <c r="A79" s="679"/>
      <c r="B79" s="676"/>
      <c r="C79" s="285" t="s">
        <v>1070</v>
      </c>
      <c r="D79" s="285" t="s">
        <v>1077</v>
      </c>
      <c r="E79" s="285">
        <v>1997</v>
      </c>
      <c r="F79" s="286"/>
      <c r="G79" s="287">
        <v>4185000</v>
      </c>
      <c r="H79" s="287">
        <v>4185000</v>
      </c>
      <c r="I79" s="288">
        <f t="shared" si="1"/>
        <v>0</v>
      </c>
    </row>
    <row r="80" spans="1:9" s="269" customFormat="1" x14ac:dyDescent="0.25">
      <c r="A80" s="679"/>
      <c r="B80" s="676"/>
      <c r="C80" s="285" t="s">
        <v>1070</v>
      </c>
      <c r="D80" s="285" t="s">
        <v>1077</v>
      </c>
      <c r="E80" s="285">
        <v>1997</v>
      </c>
      <c r="F80" s="286"/>
      <c r="G80" s="287">
        <v>4185000</v>
      </c>
      <c r="H80" s="287">
        <v>4185000</v>
      </c>
      <c r="I80" s="288">
        <f t="shared" si="1"/>
        <v>0</v>
      </c>
    </row>
    <row r="81" spans="1:9" s="269" customFormat="1" x14ac:dyDescent="0.25">
      <c r="A81" s="679"/>
      <c r="B81" s="676"/>
      <c r="C81" s="285" t="s">
        <v>1070</v>
      </c>
      <c r="D81" s="285" t="s">
        <v>1077</v>
      </c>
      <c r="E81" s="285">
        <v>1997</v>
      </c>
      <c r="F81" s="286"/>
      <c r="G81" s="287">
        <v>4185000</v>
      </c>
      <c r="H81" s="287">
        <v>4185000</v>
      </c>
      <c r="I81" s="288">
        <f t="shared" si="1"/>
        <v>0</v>
      </c>
    </row>
    <row r="82" spans="1:9" s="269" customFormat="1" x14ac:dyDescent="0.25">
      <c r="A82" s="679"/>
      <c r="B82" s="676"/>
      <c r="C82" s="285" t="s">
        <v>1070</v>
      </c>
      <c r="D82" s="285" t="s">
        <v>1048</v>
      </c>
      <c r="E82" s="285">
        <v>1998</v>
      </c>
      <c r="F82" s="286"/>
      <c r="G82" s="287">
        <v>4500000</v>
      </c>
      <c r="H82" s="287">
        <v>4500000</v>
      </c>
      <c r="I82" s="288">
        <f t="shared" si="1"/>
        <v>0</v>
      </c>
    </row>
    <row r="83" spans="1:9" s="269" customFormat="1" x14ac:dyDescent="0.25">
      <c r="A83" s="679"/>
      <c r="B83" s="676"/>
      <c r="C83" s="285" t="s">
        <v>1070</v>
      </c>
      <c r="D83" s="285" t="s">
        <v>1048</v>
      </c>
      <c r="E83" s="285">
        <v>1998</v>
      </c>
      <c r="F83" s="286"/>
      <c r="G83" s="287">
        <v>4500000</v>
      </c>
      <c r="H83" s="287">
        <v>4500000</v>
      </c>
      <c r="I83" s="288">
        <f t="shared" si="1"/>
        <v>0</v>
      </c>
    </row>
    <row r="84" spans="1:9" s="269" customFormat="1" x14ac:dyDescent="0.25">
      <c r="A84" s="679"/>
      <c r="B84" s="676"/>
      <c r="C84" s="285" t="s">
        <v>1070</v>
      </c>
      <c r="D84" s="285" t="s">
        <v>1048</v>
      </c>
      <c r="E84" s="285">
        <v>1998</v>
      </c>
      <c r="F84" s="286"/>
      <c r="G84" s="287">
        <v>4500000</v>
      </c>
      <c r="H84" s="287">
        <v>4500000</v>
      </c>
      <c r="I84" s="288">
        <f t="shared" si="1"/>
        <v>0</v>
      </c>
    </row>
    <row r="85" spans="1:9" s="269" customFormat="1" x14ac:dyDescent="0.25">
      <c r="A85" s="679"/>
      <c r="B85" s="676"/>
      <c r="C85" s="285" t="s">
        <v>1070</v>
      </c>
      <c r="D85" s="285" t="s">
        <v>1048</v>
      </c>
      <c r="E85" s="285">
        <v>1998</v>
      </c>
      <c r="F85" s="286"/>
      <c r="G85" s="287">
        <v>4500000</v>
      </c>
      <c r="H85" s="287">
        <v>4500000</v>
      </c>
      <c r="I85" s="288">
        <f t="shared" si="1"/>
        <v>0</v>
      </c>
    </row>
    <row r="86" spans="1:9" s="269" customFormat="1" x14ac:dyDescent="0.25">
      <c r="A86" s="679"/>
      <c r="B86" s="676"/>
      <c r="C86" s="285" t="s">
        <v>1070</v>
      </c>
      <c r="D86" s="285" t="s">
        <v>1048</v>
      </c>
      <c r="E86" s="285">
        <v>1998</v>
      </c>
      <c r="F86" s="286"/>
      <c r="G86" s="287">
        <v>4500000</v>
      </c>
      <c r="H86" s="287">
        <v>4500000</v>
      </c>
      <c r="I86" s="288">
        <f t="shared" si="1"/>
        <v>0</v>
      </c>
    </row>
    <row r="87" spans="1:9" s="269" customFormat="1" x14ac:dyDescent="0.25">
      <c r="A87" s="679"/>
      <c r="B87" s="676"/>
      <c r="C87" s="285" t="s">
        <v>1070</v>
      </c>
      <c r="D87" s="285" t="s">
        <v>1048</v>
      </c>
      <c r="E87" s="285">
        <v>1998</v>
      </c>
      <c r="F87" s="286"/>
      <c r="G87" s="287">
        <v>4500000</v>
      </c>
      <c r="H87" s="287">
        <v>4500000</v>
      </c>
      <c r="I87" s="288">
        <f t="shared" si="1"/>
        <v>0</v>
      </c>
    </row>
    <row r="88" spans="1:9" s="269" customFormat="1" x14ac:dyDescent="0.25">
      <c r="A88" s="679"/>
      <c r="B88" s="676"/>
      <c r="C88" s="285" t="s">
        <v>1070</v>
      </c>
      <c r="D88" s="285" t="s">
        <v>1048</v>
      </c>
      <c r="E88" s="285">
        <v>1998</v>
      </c>
      <c r="F88" s="286"/>
      <c r="G88" s="287">
        <v>4500000</v>
      </c>
      <c r="H88" s="287">
        <v>4500000</v>
      </c>
      <c r="I88" s="288">
        <f t="shared" si="1"/>
        <v>0</v>
      </c>
    </row>
    <row r="89" spans="1:9" s="269" customFormat="1" x14ac:dyDescent="0.25">
      <c r="A89" s="679"/>
      <c r="B89" s="676"/>
      <c r="C89" s="285" t="s">
        <v>1070</v>
      </c>
      <c r="D89" s="285" t="s">
        <v>1048</v>
      </c>
      <c r="E89" s="285">
        <v>1998</v>
      </c>
      <c r="F89" s="286"/>
      <c r="G89" s="287">
        <v>4500000</v>
      </c>
      <c r="H89" s="287">
        <v>4500000</v>
      </c>
      <c r="I89" s="288">
        <f t="shared" si="1"/>
        <v>0</v>
      </c>
    </row>
    <row r="90" spans="1:9" s="269" customFormat="1" x14ac:dyDescent="0.25">
      <c r="A90" s="679"/>
      <c r="B90" s="676"/>
      <c r="C90" s="285" t="s">
        <v>1070</v>
      </c>
      <c r="D90" s="285" t="s">
        <v>1048</v>
      </c>
      <c r="E90" s="285">
        <v>1998</v>
      </c>
      <c r="F90" s="286"/>
      <c r="G90" s="287">
        <v>5000000</v>
      </c>
      <c r="H90" s="287">
        <v>5000000</v>
      </c>
      <c r="I90" s="288">
        <f t="shared" si="1"/>
        <v>0</v>
      </c>
    </row>
    <row r="91" spans="1:9" s="269" customFormat="1" x14ac:dyDescent="0.25">
      <c r="A91" s="679"/>
      <c r="B91" s="676"/>
      <c r="C91" s="285" t="s">
        <v>1070</v>
      </c>
      <c r="D91" s="285" t="s">
        <v>1058</v>
      </c>
      <c r="E91" s="285">
        <v>1997</v>
      </c>
      <c r="F91" s="286"/>
      <c r="G91" s="287">
        <v>3980000</v>
      </c>
      <c r="H91" s="287">
        <v>3980000</v>
      </c>
      <c r="I91" s="288">
        <f t="shared" si="1"/>
        <v>0</v>
      </c>
    </row>
    <row r="92" spans="1:9" s="269" customFormat="1" x14ac:dyDescent="0.25">
      <c r="A92" s="679"/>
      <c r="B92" s="676"/>
      <c r="C92" s="285" t="s">
        <v>1070</v>
      </c>
      <c r="D92" s="285" t="s">
        <v>1078</v>
      </c>
      <c r="E92" s="285">
        <v>1997</v>
      </c>
      <c r="F92" s="286"/>
      <c r="G92" s="287">
        <v>5000000</v>
      </c>
      <c r="H92" s="287">
        <v>5000000</v>
      </c>
      <c r="I92" s="288">
        <f t="shared" si="1"/>
        <v>0</v>
      </c>
    </row>
    <row r="93" spans="1:9" s="269" customFormat="1" x14ac:dyDescent="0.25">
      <c r="A93" s="679"/>
      <c r="B93" s="676"/>
      <c r="C93" s="285" t="s">
        <v>1070</v>
      </c>
      <c r="D93" s="285" t="s">
        <v>1058</v>
      </c>
      <c r="E93" s="285">
        <v>1991</v>
      </c>
      <c r="F93" s="286"/>
      <c r="G93" s="287">
        <v>2000000</v>
      </c>
      <c r="H93" s="287">
        <v>2000000</v>
      </c>
      <c r="I93" s="288">
        <f t="shared" si="1"/>
        <v>0</v>
      </c>
    </row>
    <row r="94" spans="1:9" s="269" customFormat="1" x14ac:dyDescent="0.25">
      <c r="A94" s="679"/>
      <c r="B94" s="676"/>
      <c r="C94" s="285" t="s">
        <v>1070</v>
      </c>
      <c r="D94" s="285" t="s">
        <v>1079</v>
      </c>
      <c r="E94" s="285">
        <v>1997</v>
      </c>
      <c r="F94" s="286"/>
      <c r="G94" s="287">
        <v>5000000</v>
      </c>
      <c r="H94" s="287">
        <v>5000000</v>
      </c>
      <c r="I94" s="288">
        <f t="shared" si="1"/>
        <v>0</v>
      </c>
    </row>
    <row r="95" spans="1:9" s="269" customFormat="1" x14ac:dyDescent="0.25">
      <c r="A95" s="679"/>
      <c r="B95" s="676"/>
      <c r="C95" s="285" t="s">
        <v>1070</v>
      </c>
      <c r="D95" s="285" t="s">
        <v>1077</v>
      </c>
      <c r="E95" s="285">
        <v>1997</v>
      </c>
      <c r="F95" s="286"/>
      <c r="G95" s="287">
        <v>4415000</v>
      </c>
      <c r="H95" s="287">
        <v>4415000</v>
      </c>
      <c r="I95" s="288">
        <f t="shared" si="1"/>
        <v>0</v>
      </c>
    </row>
    <row r="96" spans="1:9" s="269" customFormat="1" x14ac:dyDescent="0.25">
      <c r="A96" s="679"/>
      <c r="B96" s="676"/>
      <c r="C96" s="285" t="s">
        <v>1070</v>
      </c>
      <c r="D96" s="285" t="s">
        <v>1077</v>
      </c>
      <c r="E96" s="285">
        <v>1997</v>
      </c>
      <c r="F96" s="286"/>
      <c r="G96" s="287">
        <v>4415000</v>
      </c>
      <c r="H96" s="287">
        <v>4415000</v>
      </c>
      <c r="I96" s="288">
        <f t="shared" si="1"/>
        <v>0</v>
      </c>
    </row>
    <row r="97" spans="1:9" s="269" customFormat="1" x14ac:dyDescent="0.25">
      <c r="A97" s="679"/>
      <c r="B97" s="676"/>
      <c r="C97" s="285" t="s">
        <v>1070</v>
      </c>
      <c r="D97" s="285" t="s">
        <v>1077</v>
      </c>
      <c r="E97" s="285">
        <v>1997</v>
      </c>
      <c r="F97" s="286"/>
      <c r="G97" s="287">
        <v>4415000</v>
      </c>
      <c r="H97" s="287">
        <v>4415000</v>
      </c>
      <c r="I97" s="288">
        <f t="shared" si="1"/>
        <v>0</v>
      </c>
    </row>
    <row r="98" spans="1:9" s="269" customFormat="1" x14ac:dyDescent="0.25">
      <c r="A98" s="679"/>
      <c r="B98" s="676"/>
      <c r="C98" s="285" t="s">
        <v>1070</v>
      </c>
      <c r="D98" s="285" t="s">
        <v>1077</v>
      </c>
      <c r="E98" s="285">
        <v>1997</v>
      </c>
      <c r="F98" s="286"/>
      <c r="G98" s="287">
        <v>4415000</v>
      </c>
      <c r="H98" s="287">
        <v>4415000</v>
      </c>
      <c r="I98" s="288">
        <f t="shared" ref="I98:I160" si="4">+G98-H98</f>
        <v>0</v>
      </c>
    </row>
    <row r="99" spans="1:9" s="269" customFormat="1" x14ac:dyDescent="0.25">
      <c r="A99" s="679"/>
      <c r="B99" s="676"/>
      <c r="C99" s="285" t="s">
        <v>1070</v>
      </c>
      <c r="D99" s="285" t="s">
        <v>1080</v>
      </c>
      <c r="E99" s="285">
        <v>1997</v>
      </c>
      <c r="F99" s="286"/>
      <c r="G99" s="287">
        <v>3227000</v>
      </c>
      <c r="H99" s="287">
        <v>3227000</v>
      </c>
      <c r="I99" s="288">
        <f t="shared" si="4"/>
        <v>0</v>
      </c>
    </row>
    <row r="100" spans="1:9" s="269" customFormat="1" x14ac:dyDescent="0.25">
      <c r="A100" s="679"/>
      <c r="B100" s="676"/>
      <c r="C100" s="285" t="s">
        <v>1070</v>
      </c>
      <c r="D100" s="285" t="s">
        <v>1080</v>
      </c>
      <c r="E100" s="285">
        <v>1997</v>
      </c>
      <c r="F100" s="286"/>
      <c r="G100" s="287">
        <v>3227000</v>
      </c>
      <c r="H100" s="287">
        <v>3227000</v>
      </c>
      <c r="I100" s="288">
        <f t="shared" si="4"/>
        <v>0</v>
      </c>
    </row>
    <row r="101" spans="1:9" s="269" customFormat="1" x14ac:dyDescent="0.25">
      <c r="A101" s="680"/>
      <c r="B101" s="677"/>
      <c r="C101" s="280" t="s">
        <v>1070</v>
      </c>
      <c r="D101" s="280" t="s">
        <v>1080</v>
      </c>
      <c r="E101" s="280">
        <v>1997</v>
      </c>
      <c r="F101" s="289"/>
      <c r="G101" s="290">
        <v>3227000</v>
      </c>
      <c r="H101" s="290">
        <v>3227000</v>
      </c>
      <c r="I101" s="310">
        <f t="shared" si="4"/>
        <v>0</v>
      </c>
    </row>
    <row r="102" spans="1:9" s="269" customFormat="1" x14ac:dyDescent="0.25">
      <c r="A102" s="687"/>
      <c r="B102" s="687"/>
      <c r="C102" s="414" t="s">
        <v>1070</v>
      </c>
      <c r="D102" s="414" t="s">
        <v>1077</v>
      </c>
      <c r="E102" s="414">
        <v>1997</v>
      </c>
      <c r="F102" s="415"/>
      <c r="G102" s="416">
        <v>5481000</v>
      </c>
      <c r="H102" s="416">
        <v>5481000</v>
      </c>
      <c r="I102" s="312">
        <f t="shared" si="4"/>
        <v>0</v>
      </c>
    </row>
    <row r="103" spans="1:9" s="269" customFormat="1" x14ac:dyDescent="0.25">
      <c r="A103" s="687"/>
      <c r="B103" s="687"/>
      <c r="C103" s="285" t="s">
        <v>1070</v>
      </c>
      <c r="D103" s="285" t="s">
        <v>1048</v>
      </c>
      <c r="E103" s="285">
        <v>1997</v>
      </c>
      <c r="F103" s="286"/>
      <c r="G103" s="287">
        <v>4500000</v>
      </c>
      <c r="H103" s="287">
        <v>4500000</v>
      </c>
      <c r="I103" s="288">
        <f t="shared" si="4"/>
        <v>0</v>
      </c>
    </row>
    <row r="104" spans="1:9" s="269" customFormat="1" x14ac:dyDescent="0.25">
      <c r="A104" s="687"/>
      <c r="B104" s="687"/>
      <c r="C104" s="280" t="s">
        <v>1070</v>
      </c>
      <c r="D104" s="280" t="s">
        <v>1048</v>
      </c>
      <c r="E104" s="280">
        <v>1998</v>
      </c>
      <c r="F104" s="289"/>
      <c r="G104" s="290">
        <v>4500000</v>
      </c>
      <c r="H104" s="290">
        <v>4500000</v>
      </c>
      <c r="I104" s="288">
        <f t="shared" si="4"/>
        <v>0</v>
      </c>
    </row>
    <row r="105" spans="1:9" s="269" customFormat="1" x14ac:dyDescent="0.25">
      <c r="A105" s="688"/>
      <c r="B105" s="688"/>
      <c r="C105" s="671" t="s">
        <v>71</v>
      </c>
      <c r="D105" s="671"/>
      <c r="E105" s="671"/>
      <c r="F105" s="262"/>
      <c r="G105" s="268">
        <f>SUM(G53:G104)</f>
        <v>1184542000</v>
      </c>
      <c r="H105" s="268">
        <f>SUM(H53:H104)</f>
        <v>1184542000</v>
      </c>
      <c r="I105" s="288">
        <f t="shared" si="4"/>
        <v>0</v>
      </c>
    </row>
    <row r="106" spans="1:9" s="269" customFormat="1" x14ac:dyDescent="0.25">
      <c r="A106" s="678">
        <v>10</v>
      </c>
      <c r="B106" s="689" t="s">
        <v>36</v>
      </c>
      <c r="C106" s="276" t="s">
        <v>1047</v>
      </c>
      <c r="D106" s="276" t="s">
        <v>1049</v>
      </c>
      <c r="E106" s="276">
        <v>2002</v>
      </c>
      <c r="F106" s="283"/>
      <c r="G106" s="284">
        <v>160000000</v>
      </c>
      <c r="H106" s="284">
        <v>160000000</v>
      </c>
      <c r="I106" s="288">
        <f t="shared" si="4"/>
        <v>0</v>
      </c>
    </row>
    <row r="107" spans="1:9" s="269" customFormat="1" x14ac:dyDescent="0.25">
      <c r="A107" s="679"/>
      <c r="B107" s="690"/>
      <c r="C107" s="285" t="s">
        <v>1070</v>
      </c>
      <c r="D107" s="285" t="s">
        <v>1048</v>
      </c>
      <c r="E107" s="285">
        <v>1997</v>
      </c>
      <c r="F107" s="286"/>
      <c r="G107" s="287">
        <v>4250000</v>
      </c>
      <c r="H107" s="287">
        <v>4250000</v>
      </c>
      <c r="I107" s="288">
        <f t="shared" si="4"/>
        <v>0</v>
      </c>
    </row>
    <row r="108" spans="1:9" s="269" customFormat="1" x14ac:dyDescent="0.25">
      <c r="A108" s="679"/>
      <c r="B108" s="690"/>
      <c r="C108" s="285" t="s">
        <v>1045</v>
      </c>
      <c r="D108" s="285" t="s">
        <v>1046</v>
      </c>
      <c r="E108" s="285">
        <v>1997</v>
      </c>
      <c r="F108" s="286"/>
      <c r="G108" s="287">
        <v>35000000</v>
      </c>
      <c r="H108" s="287">
        <v>35000000</v>
      </c>
      <c r="I108" s="288">
        <f t="shared" si="4"/>
        <v>0</v>
      </c>
    </row>
    <row r="109" spans="1:9" s="269" customFormat="1" x14ac:dyDescent="0.25">
      <c r="A109" s="679"/>
      <c r="B109" s="690"/>
      <c r="C109" s="285" t="s">
        <v>1051</v>
      </c>
      <c r="D109" s="285" t="s">
        <v>1052</v>
      </c>
      <c r="E109" s="285">
        <v>1996</v>
      </c>
      <c r="F109" s="286"/>
      <c r="G109" s="287">
        <v>57650000</v>
      </c>
      <c r="H109" s="287">
        <v>57650000</v>
      </c>
      <c r="I109" s="288">
        <f t="shared" si="4"/>
        <v>0</v>
      </c>
    </row>
    <row r="110" spans="1:9" s="269" customFormat="1" x14ac:dyDescent="0.25">
      <c r="A110" s="679"/>
      <c r="B110" s="690"/>
      <c r="C110" s="285" t="s">
        <v>1070</v>
      </c>
      <c r="D110" s="285" t="s">
        <v>1079</v>
      </c>
      <c r="E110" s="285">
        <v>1998</v>
      </c>
      <c r="F110" s="286"/>
      <c r="G110" s="287">
        <v>6800000</v>
      </c>
      <c r="H110" s="287">
        <v>6800000</v>
      </c>
      <c r="I110" s="288">
        <f t="shared" si="4"/>
        <v>0</v>
      </c>
    </row>
    <row r="111" spans="1:9" s="269" customFormat="1" x14ac:dyDescent="0.25">
      <c r="A111" s="679"/>
      <c r="B111" s="690"/>
      <c r="C111" s="285" t="s">
        <v>1070</v>
      </c>
      <c r="D111" s="285" t="s">
        <v>1077</v>
      </c>
      <c r="E111" s="285">
        <v>1990</v>
      </c>
      <c r="F111" s="286"/>
      <c r="G111" s="287">
        <v>3100000</v>
      </c>
      <c r="H111" s="287">
        <v>3100000</v>
      </c>
      <c r="I111" s="288">
        <f t="shared" si="4"/>
        <v>0</v>
      </c>
    </row>
    <row r="112" spans="1:9" s="269" customFormat="1" x14ac:dyDescent="0.25">
      <c r="A112" s="679"/>
      <c r="B112" s="690"/>
      <c r="C112" s="280" t="s">
        <v>1070</v>
      </c>
      <c r="D112" s="280" t="s">
        <v>1077</v>
      </c>
      <c r="E112" s="280">
        <v>1990</v>
      </c>
      <c r="F112" s="289"/>
      <c r="G112" s="290">
        <v>4200000</v>
      </c>
      <c r="H112" s="290">
        <v>4200000</v>
      </c>
      <c r="I112" s="288">
        <f t="shared" si="4"/>
        <v>0</v>
      </c>
    </row>
    <row r="113" spans="1:11" s="269" customFormat="1" x14ac:dyDescent="0.25">
      <c r="A113" s="680"/>
      <c r="B113" s="691"/>
      <c r="C113" s="671" t="s">
        <v>71</v>
      </c>
      <c r="D113" s="671"/>
      <c r="E113" s="671"/>
      <c r="F113" s="262"/>
      <c r="G113" s="268">
        <f>SUM(G106:G112)</f>
        <v>271000000</v>
      </c>
      <c r="H113" s="268">
        <f>SUM(H106:H112)</f>
        <v>271000000</v>
      </c>
      <c r="I113" s="288">
        <f t="shared" si="4"/>
        <v>0</v>
      </c>
    </row>
    <row r="114" spans="1:11" s="269" customFormat="1" x14ac:dyDescent="0.25">
      <c r="A114" s="678">
        <v>11</v>
      </c>
      <c r="B114" s="675" t="s">
        <v>37</v>
      </c>
      <c r="C114" s="276" t="s">
        <v>1045</v>
      </c>
      <c r="D114" s="276" t="s">
        <v>1046</v>
      </c>
      <c r="E114" s="276">
        <v>1997</v>
      </c>
      <c r="F114" s="283"/>
      <c r="G114" s="284">
        <v>33500000</v>
      </c>
      <c r="H114" s="284">
        <v>33500000</v>
      </c>
      <c r="I114" s="288">
        <f t="shared" si="4"/>
        <v>0</v>
      </c>
    </row>
    <row r="115" spans="1:11" s="269" customFormat="1" x14ac:dyDescent="0.25">
      <c r="A115" s="679"/>
      <c r="B115" s="676"/>
      <c r="C115" s="280" t="s">
        <v>1047</v>
      </c>
      <c r="D115" s="280" t="s">
        <v>1050</v>
      </c>
      <c r="E115" s="280">
        <v>1997</v>
      </c>
      <c r="F115" s="289"/>
      <c r="G115" s="290">
        <v>40100000</v>
      </c>
      <c r="H115" s="290">
        <v>40100000</v>
      </c>
      <c r="I115" s="288">
        <f t="shared" si="4"/>
        <v>0</v>
      </c>
    </row>
    <row r="116" spans="1:11" s="272" customFormat="1" x14ac:dyDescent="0.25">
      <c r="A116" s="680"/>
      <c r="B116" s="677"/>
      <c r="C116" s="671" t="s">
        <v>71</v>
      </c>
      <c r="D116" s="671"/>
      <c r="E116" s="671"/>
      <c r="F116" s="262"/>
      <c r="G116" s="268">
        <f>SUM(G114:G115)</f>
        <v>73600000</v>
      </c>
      <c r="H116" s="268">
        <f>SUM(H114:H115)</f>
        <v>73600000</v>
      </c>
      <c r="I116" s="288">
        <f t="shared" si="4"/>
        <v>0</v>
      </c>
      <c r="J116" s="269"/>
      <c r="K116" s="269"/>
    </row>
    <row r="117" spans="1:11" x14ac:dyDescent="0.25">
      <c r="A117" s="678">
        <v>12</v>
      </c>
      <c r="B117" s="675" t="s">
        <v>39</v>
      </c>
      <c r="C117" s="276" t="s">
        <v>1047</v>
      </c>
      <c r="D117" s="276" t="s">
        <v>1049</v>
      </c>
      <c r="E117" s="276">
        <v>1995</v>
      </c>
      <c r="F117" s="283"/>
      <c r="G117" s="284">
        <v>60000000</v>
      </c>
      <c r="H117" s="284">
        <v>60000000</v>
      </c>
      <c r="I117" s="288">
        <f t="shared" si="4"/>
        <v>0</v>
      </c>
    </row>
    <row r="118" spans="1:11" x14ac:dyDescent="0.25">
      <c r="A118" s="679"/>
      <c r="B118" s="676"/>
      <c r="C118" s="280" t="s">
        <v>1051</v>
      </c>
      <c r="D118" s="280" t="s">
        <v>1081</v>
      </c>
      <c r="E118" s="280">
        <v>1996</v>
      </c>
      <c r="F118" s="289"/>
      <c r="G118" s="290">
        <v>58000000</v>
      </c>
      <c r="H118" s="290">
        <v>58000000</v>
      </c>
      <c r="I118" s="288">
        <f t="shared" si="4"/>
        <v>0</v>
      </c>
    </row>
    <row r="119" spans="1:11" x14ac:dyDescent="0.25">
      <c r="A119" s="680"/>
      <c r="B119" s="677"/>
      <c r="C119" s="671" t="s">
        <v>71</v>
      </c>
      <c r="D119" s="671"/>
      <c r="E119" s="671"/>
      <c r="F119" s="262"/>
      <c r="G119" s="268">
        <f>SUM(G117:G118)</f>
        <v>118000000</v>
      </c>
      <c r="H119" s="268">
        <f>SUM(H117:H118)</f>
        <v>118000000</v>
      </c>
      <c r="I119" s="288">
        <f t="shared" si="4"/>
        <v>0</v>
      </c>
    </row>
    <row r="120" spans="1:11" x14ac:dyDescent="0.25">
      <c r="A120" s="678">
        <v>13</v>
      </c>
      <c r="B120" s="675" t="s">
        <v>42</v>
      </c>
      <c r="C120" s="267" t="s">
        <v>1045</v>
      </c>
      <c r="D120" s="267" t="s">
        <v>1082</v>
      </c>
      <c r="E120" s="267">
        <v>1999</v>
      </c>
      <c r="F120" s="270"/>
      <c r="G120" s="271">
        <v>52000000</v>
      </c>
      <c r="H120" s="271">
        <v>52000000</v>
      </c>
      <c r="I120" s="288">
        <f t="shared" si="4"/>
        <v>0</v>
      </c>
    </row>
    <row r="121" spans="1:11" x14ac:dyDescent="0.25">
      <c r="A121" s="680"/>
      <c r="B121" s="677"/>
      <c r="C121" s="671" t="s">
        <v>71</v>
      </c>
      <c r="D121" s="671"/>
      <c r="E121" s="671"/>
      <c r="F121" s="270"/>
      <c r="G121" s="268">
        <f>SUM(G120)</f>
        <v>52000000</v>
      </c>
      <c r="H121" s="268">
        <f t="shared" ref="H121" si="5">SUM(H120)</f>
        <v>52000000</v>
      </c>
      <c r="I121" s="288">
        <f t="shared" si="4"/>
        <v>0</v>
      </c>
    </row>
    <row r="122" spans="1:11" ht="30" customHeight="1" x14ac:dyDescent="0.25">
      <c r="A122" s="678">
        <v>14</v>
      </c>
      <c r="B122" s="689" t="s">
        <v>43</v>
      </c>
      <c r="C122" s="276" t="s">
        <v>1051</v>
      </c>
      <c r="D122" s="276" t="s">
        <v>1083</v>
      </c>
      <c r="E122" s="276">
        <v>1997</v>
      </c>
      <c r="F122" s="283"/>
      <c r="G122" s="296">
        <v>45000000</v>
      </c>
      <c r="H122" s="296">
        <v>45000000</v>
      </c>
      <c r="I122" s="288">
        <f t="shared" si="4"/>
        <v>0</v>
      </c>
    </row>
    <row r="123" spans="1:11" x14ac:dyDescent="0.25">
      <c r="A123" s="679"/>
      <c r="B123" s="690"/>
      <c r="C123" s="280" t="s">
        <v>1045</v>
      </c>
      <c r="D123" s="280" t="s">
        <v>1046</v>
      </c>
      <c r="E123" s="280">
        <v>2000</v>
      </c>
      <c r="F123" s="289"/>
      <c r="G123" s="290">
        <v>35000000</v>
      </c>
      <c r="H123" s="290">
        <v>35000000</v>
      </c>
      <c r="I123" s="288">
        <f t="shared" si="4"/>
        <v>0</v>
      </c>
    </row>
    <row r="124" spans="1:11" x14ac:dyDescent="0.25">
      <c r="A124" s="680"/>
      <c r="B124" s="691"/>
      <c r="C124" s="671" t="s">
        <v>71</v>
      </c>
      <c r="D124" s="671"/>
      <c r="E124" s="671"/>
      <c r="F124" s="270"/>
      <c r="G124" s="268">
        <f>SUM(G122:G123)</f>
        <v>80000000</v>
      </c>
      <c r="H124" s="268">
        <f>SUM(H122:H123)</f>
        <v>80000000</v>
      </c>
      <c r="I124" s="288">
        <f t="shared" si="4"/>
        <v>0</v>
      </c>
    </row>
    <row r="125" spans="1:11" x14ac:dyDescent="0.25">
      <c r="A125" s="678">
        <v>15</v>
      </c>
      <c r="B125" s="675" t="s">
        <v>48</v>
      </c>
      <c r="C125" s="276" t="s">
        <v>1084</v>
      </c>
      <c r="D125" s="276" t="s">
        <v>1084</v>
      </c>
      <c r="E125" s="276">
        <v>2001</v>
      </c>
      <c r="F125" s="283"/>
      <c r="G125" s="284">
        <v>345000000</v>
      </c>
      <c r="H125" s="284">
        <v>345000000</v>
      </c>
      <c r="I125" s="288">
        <f t="shared" si="4"/>
        <v>0</v>
      </c>
    </row>
    <row r="126" spans="1:11" x14ac:dyDescent="0.25">
      <c r="A126" s="679"/>
      <c r="B126" s="676"/>
      <c r="C126" s="285" t="s">
        <v>1049</v>
      </c>
      <c r="D126" s="285" t="s">
        <v>1049</v>
      </c>
      <c r="E126" s="285">
        <v>2002</v>
      </c>
      <c r="F126" s="286"/>
      <c r="G126" s="287">
        <v>120000000</v>
      </c>
      <c r="H126" s="287">
        <v>120000000</v>
      </c>
      <c r="I126" s="288">
        <f t="shared" si="4"/>
        <v>0</v>
      </c>
    </row>
    <row r="127" spans="1:11" x14ac:dyDescent="0.25">
      <c r="A127" s="679"/>
      <c r="B127" s="676"/>
      <c r="C127" s="285" t="s">
        <v>1045</v>
      </c>
      <c r="D127" s="285" t="s">
        <v>1085</v>
      </c>
      <c r="E127" s="285">
        <v>1999</v>
      </c>
      <c r="F127" s="286"/>
      <c r="G127" s="287">
        <v>117975000</v>
      </c>
      <c r="H127" s="287">
        <v>117975000</v>
      </c>
      <c r="I127" s="288">
        <f t="shared" si="4"/>
        <v>0</v>
      </c>
    </row>
    <row r="128" spans="1:11" x14ac:dyDescent="0.25">
      <c r="A128" s="679"/>
      <c r="B128" s="676"/>
      <c r="C128" s="285" t="s">
        <v>1045</v>
      </c>
      <c r="D128" s="285" t="s">
        <v>1085</v>
      </c>
      <c r="E128" s="285">
        <v>1999</v>
      </c>
      <c r="F128" s="286"/>
      <c r="G128" s="287">
        <v>117975000</v>
      </c>
      <c r="H128" s="287">
        <v>117975000</v>
      </c>
      <c r="I128" s="288">
        <f t="shared" si="4"/>
        <v>0</v>
      </c>
    </row>
    <row r="129" spans="1:9" x14ac:dyDescent="0.25">
      <c r="A129" s="679"/>
      <c r="B129" s="676"/>
      <c r="C129" s="285" t="s">
        <v>1086</v>
      </c>
      <c r="D129" s="295" t="s">
        <v>1087</v>
      </c>
      <c r="E129" s="285">
        <v>1997</v>
      </c>
      <c r="F129" s="286"/>
      <c r="G129" s="287">
        <v>32121000</v>
      </c>
      <c r="H129" s="287">
        <v>32121000</v>
      </c>
      <c r="I129" s="288">
        <f t="shared" si="4"/>
        <v>0</v>
      </c>
    </row>
    <row r="130" spans="1:9" x14ac:dyDescent="0.25">
      <c r="A130" s="679"/>
      <c r="B130" s="676"/>
      <c r="C130" s="285" t="s">
        <v>1086</v>
      </c>
      <c r="D130" s="295" t="s">
        <v>1087</v>
      </c>
      <c r="E130" s="285">
        <v>1997</v>
      </c>
      <c r="F130" s="286"/>
      <c r="G130" s="287">
        <v>32121000</v>
      </c>
      <c r="H130" s="287">
        <v>32121000</v>
      </c>
      <c r="I130" s="288">
        <f t="shared" si="4"/>
        <v>0</v>
      </c>
    </row>
    <row r="131" spans="1:9" x14ac:dyDescent="0.25">
      <c r="A131" s="679"/>
      <c r="B131" s="676"/>
      <c r="C131" s="285" t="s">
        <v>1086</v>
      </c>
      <c r="D131" s="295" t="s">
        <v>1087</v>
      </c>
      <c r="E131" s="285">
        <v>1997</v>
      </c>
      <c r="F131" s="286"/>
      <c r="G131" s="287">
        <v>32121000</v>
      </c>
      <c r="H131" s="287">
        <v>32121000</v>
      </c>
      <c r="I131" s="288">
        <f t="shared" si="4"/>
        <v>0</v>
      </c>
    </row>
    <row r="132" spans="1:9" x14ac:dyDescent="0.25">
      <c r="A132" s="679"/>
      <c r="B132" s="676"/>
      <c r="C132" s="285" t="s">
        <v>1047</v>
      </c>
      <c r="D132" s="295" t="s">
        <v>1049</v>
      </c>
      <c r="E132" s="285">
        <v>2000</v>
      </c>
      <c r="F132" s="286"/>
      <c r="G132" s="287">
        <v>89000000</v>
      </c>
      <c r="H132" s="287">
        <v>89000000</v>
      </c>
      <c r="I132" s="288">
        <f t="shared" si="4"/>
        <v>0</v>
      </c>
    </row>
    <row r="133" spans="1:9" x14ac:dyDescent="0.25">
      <c r="A133" s="679"/>
      <c r="B133" s="676"/>
      <c r="C133" s="285" t="s">
        <v>1047</v>
      </c>
      <c r="D133" s="295" t="s">
        <v>1049</v>
      </c>
      <c r="E133" s="285">
        <v>2000</v>
      </c>
      <c r="F133" s="286"/>
      <c r="G133" s="287">
        <v>94950000</v>
      </c>
      <c r="H133" s="287">
        <v>94950000</v>
      </c>
      <c r="I133" s="288">
        <f t="shared" si="4"/>
        <v>0</v>
      </c>
    </row>
    <row r="134" spans="1:9" x14ac:dyDescent="0.25">
      <c r="A134" s="679"/>
      <c r="B134" s="676"/>
      <c r="C134" s="285" t="s">
        <v>1047</v>
      </c>
      <c r="D134" s="295" t="s">
        <v>1049</v>
      </c>
      <c r="E134" s="285">
        <v>2002</v>
      </c>
      <c r="F134" s="286"/>
      <c r="G134" s="287">
        <v>169975000</v>
      </c>
      <c r="H134" s="287">
        <v>169975000</v>
      </c>
      <c r="I134" s="288">
        <f t="shared" si="4"/>
        <v>0</v>
      </c>
    </row>
    <row r="135" spans="1:9" x14ac:dyDescent="0.25">
      <c r="A135" s="679"/>
      <c r="B135" s="676"/>
      <c r="C135" s="285" t="s">
        <v>1045</v>
      </c>
      <c r="D135" s="295" t="s">
        <v>1085</v>
      </c>
      <c r="E135" s="285">
        <v>1999</v>
      </c>
      <c r="F135" s="286"/>
      <c r="G135" s="287">
        <v>117975000</v>
      </c>
      <c r="H135" s="287">
        <v>117975000</v>
      </c>
      <c r="I135" s="288">
        <f t="shared" si="4"/>
        <v>0</v>
      </c>
    </row>
    <row r="136" spans="1:9" x14ac:dyDescent="0.25">
      <c r="A136" s="679"/>
      <c r="B136" s="676"/>
      <c r="C136" s="285" t="s">
        <v>1047</v>
      </c>
      <c r="D136" s="295" t="s">
        <v>1049</v>
      </c>
      <c r="E136" s="285">
        <v>1999</v>
      </c>
      <c r="F136" s="286"/>
      <c r="G136" s="287">
        <v>85000000</v>
      </c>
      <c r="H136" s="287">
        <v>85000000</v>
      </c>
      <c r="I136" s="288">
        <f t="shared" si="4"/>
        <v>0</v>
      </c>
    </row>
    <row r="137" spans="1:9" x14ac:dyDescent="0.25">
      <c r="A137" s="679"/>
      <c r="B137" s="676"/>
      <c r="C137" s="285" t="s">
        <v>1047</v>
      </c>
      <c r="D137" s="295" t="s">
        <v>1049</v>
      </c>
      <c r="E137" s="285">
        <v>1999</v>
      </c>
      <c r="F137" s="286"/>
      <c r="G137" s="287">
        <v>15497500</v>
      </c>
      <c r="H137" s="287">
        <v>15497500</v>
      </c>
      <c r="I137" s="288">
        <f t="shared" si="4"/>
        <v>0</v>
      </c>
    </row>
    <row r="138" spans="1:9" x14ac:dyDescent="0.25">
      <c r="A138" s="679"/>
      <c r="B138" s="676"/>
      <c r="C138" s="285" t="s">
        <v>1045</v>
      </c>
      <c r="D138" s="295" t="s">
        <v>1088</v>
      </c>
      <c r="E138" s="285">
        <v>1999</v>
      </c>
      <c r="F138" s="286"/>
      <c r="G138" s="287">
        <v>65150000</v>
      </c>
      <c r="H138" s="287">
        <v>65150000</v>
      </c>
      <c r="I138" s="288">
        <f t="shared" si="4"/>
        <v>0</v>
      </c>
    </row>
    <row r="139" spans="1:9" x14ac:dyDescent="0.25">
      <c r="A139" s="679"/>
      <c r="B139" s="676"/>
      <c r="C139" s="285" t="s">
        <v>1045</v>
      </c>
      <c r="D139" s="295" t="s">
        <v>1088</v>
      </c>
      <c r="E139" s="285">
        <v>1999</v>
      </c>
      <c r="F139" s="286"/>
      <c r="G139" s="287">
        <v>65150000</v>
      </c>
      <c r="H139" s="287">
        <v>65150000</v>
      </c>
      <c r="I139" s="288">
        <f t="shared" si="4"/>
        <v>0</v>
      </c>
    </row>
    <row r="140" spans="1:9" x14ac:dyDescent="0.25">
      <c r="A140" s="679"/>
      <c r="B140" s="676"/>
      <c r="C140" s="285" t="s">
        <v>1045</v>
      </c>
      <c r="D140" s="295" t="s">
        <v>1089</v>
      </c>
      <c r="E140" s="285">
        <v>2000</v>
      </c>
      <c r="F140" s="286"/>
      <c r="G140" s="287">
        <v>65150000</v>
      </c>
      <c r="H140" s="287">
        <v>65150000</v>
      </c>
      <c r="I140" s="288">
        <f t="shared" si="4"/>
        <v>0</v>
      </c>
    </row>
    <row r="141" spans="1:9" x14ac:dyDescent="0.25">
      <c r="A141" s="679"/>
      <c r="B141" s="676"/>
      <c r="C141" s="285" t="s">
        <v>1045</v>
      </c>
      <c r="D141" s="295" t="s">
        <v>1088</v>
      </c>
      <c r="E141" s="285">
        <v>1997</v>
      </c>
      <c r="F141" s="286"/>
      <c r="G141" s="287">
        <v>65150000</v>
      </c>
      <c r="H141" s="287">
        <v>65150000</v>
      </c>
      <c r="I141" s="288">
        <f t="shared" si="4"/>
        <v>0</v>
      </c>
    </row>
    <row r="142" spans="1:9" x14ac:dyDescent="0.25">
      <c r="A142" s="679"/>
      <c r="B142" s="676"/>
      <c r="C142" s="285" t="s">
        <v>1047</v>
      </c>
      <c r="D142" s="295" t="s">
        <v>1049</v>
      </c>
      <c r="E142" s="285">
        <v>1993</v>
      </c>
      <c r="F142" s="286"/>
      <c r="G142" s="287">
        <v>36200000</v>
      </c>
      <c r="H142" s="287">
        <v>36200000</v>
      </c>
      <c r="I142" s="288">
        <f t="shared" si="4"/>
        <v>0</v>
      </c>
    </row>
    <row r="143" spans="1:9" x14ac:dyDescent="0.25">
      <c r="A143" s="679"/>
      <c r="B143" s="676"/>
      <c r="C143" s="285" t="s">
        <v>1051</v>
      </c>
      <c r="D143" s="295" t="s">
        <v>1087</v>
      </c>
      <c r="E143" s="285">
        <v>1993</v>
      </c>
      <c r="F143" s="286"/>
      <c r="G143" s="287">
        <v>28000000</v>
      </c>
      <c r="H143" s="287">
        <v>28000000</v>
      </c>
      <c r="I143" s="288">
        <f t="shared" si="4"/>
        <v>0</v>
      </c>
    </row>
    <row r="144" spans="1:9" x14ac:dyDescent="0.25">
      <c r="A144" s="679"/>
      <c r="B144" s="676"/>
      <c r="C144" s="285" t="s">
        <v>1045</v>
      </c>
      <c r="D144" s="295" t="s">
        <v>1090</v>
      </c>
      <c r="E144" s="285">
        <v>1995</v>
      </c>
      <c r="F144" s="286"/>
      <c r="G144" s="287">
        <v>127700000</v>
      </c>
      <c r="H144" s="287">
        <v>127700000</v>
      </c>
      <c r="I144" s="288">
        <f t="shared" si="4"/>
        <v>0</v>
      </c>
    </row>
    <row r="145" spans="1:9" x14ac:dyDescent="0.25">
      <c r="A145" s="679"/>
      <c r="B145" s="676"/>
      <c r="C145" s="285" t="s">
        <v>1051</v>
      </c>
      <c r="D145" s="295" t="s">
        <v>1091</v>
      </c>
      <c r="E145" s="285">
        <v>1997</v>
      </c>
      <c r="F145" s="286"/>
      <c r="G145" s="287">
        <v>30000000</v>
      </c>
      <c r="H145" s="287">
        <v>30000000</v>
      </c>
      <c r="I145" s="288">
        <f t="shared" si="4"/>
        <v>0</v>
      </c>
    </row>
    <row r="146" spans="1:9" x14ac:dyDescent="0.25">
      <c r="A146" s="679"/>
      <c r="B146" s="676"/>
      <c r="C146" s="285" t="s">
        <v>1047</v>
      </c>
      <c r="D146" s="295" t="s">
        <v>1049</v>
      </c>
      <c r="E146" s="285">
        <v>1999</v>
      </c>
      <c r="F146" s="286"/>
      <c r="G146" s="287">
        <v>98500000</v>
      </c>
      <c r="H146" s="287">
        <v>98500000</v>
      </c>
      <c r="I146" s="288">
        <f t="shared" si="4"/>
        <v>0</v>
      </c>
    </row>
    <row r="147" spans="1:9" x14ac:dyDescent="0.25">
      <c r="A147" s="679"/>
      <c r="B147" s="676"/>
      <c r="C147" s="285" t="s">
        <v>1051</v>
      </c>
      <c r="D147" s="295" t="s">
        <v>1092</v>
      </c>
      <c r="E147" s="285">
        <v>1992</v>
      </c>
      <c r="F147" s="286"/>
      <c r="G147" s="287">
        <v>26000000</v>
      </c>
      <c r="H147" s="287">
        <v>26000000</v>
      </c>
      <c r="I147" s="288">
        <f t="shared" si="4"/>
        <v>0</v>
      </c>
    </row>
    <row r="148" spans="1:9" x14ac:dyDescent="0.25">
      <c r="A148" s="679"/>
      <c r="B148" s="676"/>
      <c r="C148" s="285" t="s">
        <v>1047</v>
      </c>
      <c r="D148" s="295" t="s">
        <v>1093</v>
      </c>
      <c r="E148" s="285">
        <v>1997</v>
      </c>
      <c r="F148" s="286"/>
      <c r="G148" s="287">
        <v>32212000</v>
      </c>
      <c r="H148" s="287">
        <v>32212000</v>
      </c>
      <c r="I148" s="288">
        <f t="shared" si="4"/>
        <v>0</v>
      </c>
    </row>
    <row r="149" spans="1:9" x14ac:dyDescent="0.25">
      <c r="A149" s="679"/>
      <c r="B149" s="676"/>
      <c r="C149" s="285" t="s">
        <v>1047</v>
      </c>
      <c r="D149" s="295" t="s">
        <v>1093</v>
      </c>
      <c r="E149" s="285">
        <v>1997</v>
      </c>
      <c r="F149" s="286"/>
      <c r="G149" s="287">
        <v>32212000</v>
      </c>
      <c r="H149" s="287">
        <v>32212000</v>
      </c>
      <c r="I149" s="288">
        <f t="shared" si="4"/>
        <v>0</v>
      </c>
    </row>
    <row r="150" spans="1:9" x14ac:dyDescent="0.25">
      <c r="A150" s="679"/>
      <c r="B150" s="676"/>
      <c r="C150" s="285" t="s">
        <v>1047</v>
      </c>
      <c r="D150" s="295" t="s">
        <v>1093</v>
      </c>
      <c r="E150" s="285">
        <v>1997</v>
      </c>
      <c r="F150" s="286"/>
      <c r="G150" s="287">
        <v>32212000</v>
      </c>
      <c r="H150" s="287">
        <v>32212000</v>
      </c>
      <c r="I150" s="288">
        <f t="shared" si="4"/>
        <v>0</v>
      </c>
    </row>
    <row r="151" spans="1:9" x14ac:dyDescent="0.25">
      <c r="A151" s="680"/>
      <c r="B151" s="677"/>
      <c r="C151" s="280" t="s">
        <v>1047</v>
      </c>
      <c r="D151" s="418" t="s">
        <v>1093</v>
      </c>
      <c r="E151" s="280">
        <v>1997</v>
      </c>
      <c r="F151" s="289"/>
      <c r="G151" s="290">
        <v>32212000</v>
      </c>
      <c r="H151" s="290">
        <v>32212000</v>
      </c>
      <c r="I151" s="310">
        <f t="shared" si="4"/>
        <v>0</v>
      </c>
    </row>
    <row r="152" spans="1:9" x14ac:dyDescent="0.25">
      <c r="A152" s="687"/>
      <c r="B152" s="687"/>
      <c r="C152" s="414" t="s">
        <v>1047</v>
      </c>
      <c r="D152" s="417" t="s">
        <v>1093</v>
      </c>
      <c r="E152" s="414">
        <v>1997</v>
      </c>
      <c r="F152" s="415"/>
      <c r="G152" s="416">
        <v>32212000</v>
      </c>
      <c r="H152" s="416">
        <v>32212000</v>
      </c>
      <c r="I152" s="312">
        <f t="shared" si="4"/>
        <v>0</v>
      </c>
    </row>
    <row r="153" spans="1:9" x14ac:dyDescent="0.25">
      <c r="A153" s="687"/>
      <c r="B153" s="687"/>
      <c r="C153" s="285" t="s">
        <v>1047</v>
      </c>
      <c r="D153" s="295" t="s">
        <v>1093</v>
      </c>
      <c r="E153" s="285">
        <v>1997</v>
      </c>
      <c r="F153" s="286"/>
      <c r="G153" s="287">
        <v>32212000</v>
      </c>
      <c r="H153" s="287">
        <v>32212000</v>
      </c>
      <c r="I153" s="288">
        <f t="shared" si="4"/>
        <v>0</v>
      </c>
    </row>
    <row r="154" spans="1:9" x14ac:dyDescent="0.25">
      <c r="A154" s="687"/>
      <c r="B154" s="687"/>
      <c r="C154" s="285" t="s">
        <v>1047</v>
      </c>
      <c r="D154" s="295" t="s">
        <v>1093</v>
      </c>
      <c r="E154" s="285">
        <v>1997</v>
      </c>
      <c r="F154" s="286"/>
      <c r="G154" s="287">
        <v>32212000</v>
      </c>
      <c r="H154" s="287">
        <v>32212000</v>
      </c>
      <c r="I154" s="288">
        <f t="shared" si="4"/>
        <v>0</v>
      </c>
    </row>
    <row r="155" spans="1:9" x14ac:dyDescent="0.25">
      <c r="A155" s="687"/>
      <c r="B155" s="687"/>
      <c r="C155" s="285" t="s">
        <v>1047</v>
      </c>
      <c r="D155" s="295" t="s">
        <v>1093</v>
      </c>
      <c r="E155" s="285">
        <v>1997</v>
      </c>
      <c r="F155" s="286"/>
      <c r="G155" s="287">
        <v>32212000</v>
      </c>
      <c r="H155" s="287">
        <v>32212000</v>
      </c>
      <c r="I155" s="288">
        <f t="shared" si="4"/>
        <v>0</v>
      </c>
    </row>
    <row r="156" spans="1:9" x14ac:dyDescent="0.25">
      <c r="A156" s="687"/>
      <c r="B156" s="687"/>
      <c r="C156" s="285" t="s">
        <v>1047</v>
      </c>
      <c r="D156" s="295" t="s">
        <v>1093</v>
      </c>
      <c r="E156" s="285">
        <v>1997</v>
      </c>
      <c r="F156" s="286"/>
      <c r="G156" s="287">
        <v>32212000</v>
      </c>
      <c r="H156" s="287">
        <v>32212000</v>
      </c>
      <c r="I156" s="288">
        <f t="shared" si="4"/>
        <v>0</v>
      </c>
    </row>
    <row r="157" spans="1:9" x14ac:dyDescent="0.25">
      <c r="A157" s="687"/>
      <c r="B157" s="687"/>
      <c r="C157" s="285" t="s">
        <v>1047</v>
      </c>
      <c r="D157" s="295" t="s">
        <v>1093</v>
      </c>
      <c r="E157" s="285">
        <v>1997</v>
      </c>
      <c r="F157" s="286"/>
      <c r="G157" s="287">
        <v>32212000</v>
      </c>
      <c r="H157" s="287">
        <v>32212000</v>
      </c>
      <c r="I157" s="288">
        <f t="shared" si="4"/>
        <v>0</v>
      </c>
    </row>
    <row r="158" spans="1:9" x14ac:dyDescent="0.25">
      <c r="A158" s="687"/>
      <c r="B158" s="687"/>
      <c r="C158" s="285" t="s">
        <v>1047</v>
      </c>
      <c r="D158" s="295" t="s">
        <v>1093</v>
      </c>
      <c r="E158" s="285">
        <v>1997</v>
      </c>
      <c r="F158" s="286"/>
      <c r="G158" s="287">
        <v>32212000</v>
      </c>
      <c r="H158" s="287">
        <v>32212000</v>
      </c>
      <c r="I158" s="288">
        <f t="shared" si="4"/>
        <v>0</v>
      </c>
    </row>
    <row r="159" spans="1:9" x14ac:dyDescent="0.25">
      <c r="A159" s="687"/>
      <c r="B159" s="687"/>
      <c r="C159" s="285" t="s">
        <v>1047</v>
      </c>
      <c r="D159" s="295" t="s">
        <v>1093</v>
      </c>
      <c r="E159" s="285">
        <v>1997</v>
      </c>
      <c r="F159" s="286"/>
      <c r="G159" s="287">
        <v>32212000</v>
      </c>
      <c r="H159" s="287">
        <v>32212000</v>
      </c>
      <c r="I159" s="288">
        <f t="shared" si="4"/>
        <v>0</v>
      </c>
    </row>
    <row r="160" spans="1:9" x14ac:dyDescent="0.25">
      <c r="A160" s="687"/>
      <c r="B160" s="687"/>
      <c r="C160" s="285" t="s">
        <v>1047</v>
      </c>
      <c r="D160" s="295" t="s">
        <v>1093</v>
      </c>
      <c r="E160" s="285">
        <v>1997</v>
      </c>
      <c r="F160" s="286"/>
      <c r="G160" s="287">
        <v>32212000</v>
      </c>
      <c r="H160" s="287">
        <v>32212000</v>
      </c>
      <c r="I160" s="288">
        <f t="shared" si="4"/>
        <v>0</v>
      </c>
    </row>
    <row r="161" spans="1:11" x14ac:dyDescent="0.25">
      <c r="A161" s="687"/>
      <c r="B161" s="687"/>
      <c r="C161" s="285" t="s">
        <v>1047</v>
      </c>
      <c r="D161" s="295" t="s">
        <v>1094</v>
      </c>
      <c r="E161" s="285">
        <v>1997</v>
      </c>
      <c r="F161" s="286"/>
      <c r="G161" s="287">
        <v>32212000</v>
      </c>
      <c r="H161" s="287">
        <v>32212000</v>
      </c>
      <c r="I161" s="288">
        <f t="shared" ref="I161:I224" si="6">+G161-H161</f>
        <v>0</v>
      </c>
    </row>
    <row r="162" spans="1:11" x14ac:dyDescent="0.25">
      <c r="A162" s="687"/>
      <c r="B162" s="687"/>
      <c r="C162" s="285" t="s">
        <v>1045</v>
      </c>
      <c r="D162" s="295" t="s">
        <v>1090</v>
      </c>
      <c r="E162" s="285">
        <v>1995</v>
      </c>
      <c r="F162" s="286"/>
      <c r="G162" s="287">
        <v>127700000</v>
      </c>
      <c r="H162" s="287">
        <v>127700000</v>
      </c>
      <c r="I162" s="288">
        <f t="shared" si="6"/>
        <v>0</v>
      </c>
    </row>
    <row r="163" spans="1:11" x14ac:dyDescent="0.25">
      <c r="A163" s="687"/>
      <c r="B163" s="687"/>
      <c r="C163" s="285" t="s">
        <v>1057</v>
      </c>
      <c r="D163" s="295" t="s">
        <v>1068</v>
      </c>
      <c r="E163" s="285">
        <v>2000</v>
      </c>
      <c r="F163" s="286"/>
      <c r="G163" s="287">
        <v>9800000</v>
      </c>
      <c r="H163" s="287">
        <v>9800000</v>
      </c>
      <c r="I163" s="288">
        <f t="shared" si="6"/>
        <v>0</v>
      </c>
    </row>
    <row r="164" spans="1:11" x14ac:dyDescent="0.25">
      <c r="A164" s="687"/>
      <c r="B164" s="687"/>
      <c r="C164" s="285" t="s">
        <v>1057</v>
      </c>
      <c r="D164" s="295" t="s">
        <v>1095</v>
      </c>
      <c r="E164" s="285">
        <v>2001</v>
      </c>
      <c r="F164" s="286"/>
      <c r="G164" s="287">
        <v>6500000</v>
      </c>
      <c r="H164" s="287">
        <v>6500000</v>
      </c>
      <c r="I164" s="288">
        <f t="shared" si="6"/>
        <v>0</v>
      </c>
    </row>
    <row r="165" spans="1:11" x14ac:dyDescent="0.25">
      <c r="A165" s="687"/>
      <c r="B165" s="687"/>
      <c r="C165" s="285" t="s">
        <v>1096</v>
      </c>
      <c r="D165" s="295" t="s">
        <v>780</v>
      </c>
      <c r="E165" s="285">
        <v>2002</v>
      </c>
      <c r="F165" s="286"/>
      <c r="G165" s="287">
        <v>75000000</v>
      </c>
      <c r="H165" s="287">
        <v>75000000</v>
      </c>
      <c r="I165" s="288">
        <f t="shared" si="6"/>
        <v>0</v>
      </c>
    </row>
    <row r="166" spans="1:11" x14ac:dyDescent="0.25">
      <c r="A166" s="687"/>
      <c r="B166" s="687"/>
      <c r="C166" s="285" t="s">
        <v>1070</v>
      </c>
      <c r="D166" s="295" t="s">
        <v>1068</v>
      </c>
      <c r="E166" s="285">
        <v>2000</v>
      </c>
      <c r="F166" s="286"/>
      <c r="G166" s="287">
        <v>9500000</v>
      </c>
      <c r="H166" s="287">
        <v>9500000</v>
      </c>
      <c r="I166" s="288">
        <f t="shared" si="6"/>
        <v>0</v>
      </c>
    </row>
    <row r="167" spans="1:11" x14ac:dyDescent="0.25">
      <c r="A167" s="687"/>
      <c r="B167" s="687"/>
      <c r="C167" s="285" t="s">
        <v>1053</v>
      </c>
      <c r="D167" s="295" t="s">
        <v>1097</v>
      </c>
      <c r="E167" s="285">
        <v>2001</v>
      </c>
      <c r="F167" s="286"/>
      <c r="G167" s="287">
        <v>138150000</v>
      </c>
      <c r="H167" s="287">
        <v>138150000</v>
      </c>
      <c r="I167" s="288">
        <f t="shared" si="6"/>
        <v>0</v>
      </c>
    </row>
    <row r="168" spans="1:11" ht="16.5" x14ac:dyDescent="0.35">
      <c r="A168" s="687"/>
      <c r="B168" s="687"/>
      <c r="C168" s="285" t="s">
        <v>1049</v>
      </c>
      <c r="D168" s="285" t="s">
        <v>1049</v>
      </c>
      <c r="E168" s="285">
        <v>1997</v>
      </c>
      <c r="F168" s="286"/>
      <c r="G168" s="287">
        <v>68000000</v>
      </c>
      <c r="H168" s="287">
        <v>68000000</v>
      </c>
      <c r="I168" s="288">
        <f t="shared" si="6"/>
        <v>0</v>
      </c>
      <c r="K168" s="297"/>
    </row>
    <row r="169" spans="1:11" ht="16.5" x14ac:dyDescent="0.35">
      <c r="A169" s="687"/>
      <c r="B169" s="687"/>
      <c r="C169" s="285" t="s">
        <v>1098</v>
      </c>
      <c r="D169" s="285" t="s">
        <v>1099</v>
      </c>
      <c r="E169" s="285">
        <v>2002</v>
      </c>
      <c r="F169" s="286"/>
      <c r="G169" s="287">
        <v>650000000</v>
      </c>
      <c r="H169" s="287">
        <v>650000000</v>
      </c>
      <c r="I169" s="288">
        <f t="shared" si="6"/>
        <v>0</v>
      </c>
      <c r="K169" s="297"/>
    </row>
    <row r="170" spans="1:11" x14ac:dyDescent="0.25">
      <c r="A170" s="687"/>
      <c r="B170" s="687"/>
      <c r="C170" s="285" t="s">
        <v>1045</v>
      </c>
      <c r="D170" s="285" t="s">
        <v>1046</v>
      </c>
      <c r="E170" s="285">
        <v>1999</v>
      </c>
      <c r="F170" s="286"/>
      <c r="G170" s="287">
        <v>65150000</v>
      </c>
      <c r="H170" s="287">
        <v>65150000</v>
      </c>
      <c r="I170" s="288">
        <f t="shared" si="6"/>
        <v>0</v>
      </c>
    </row>
    <row r="171" spans="1:11" x14ac:dyDescent="0.25">
      <c r="A171" s="687"/>
      <c r="B171" s="687"/>
      <c r="C171" s="285" t="s">
        <v>1045</v>
      </c>
      <c r="D171" s="285" t="s">
        <v>1046</v>
      </c>
      <c r="E171" s="285">
        <v>1999</v>
      </c>
      <c r="F171" s="286"/>
      <c r="G171" s="287">
        <v>65150000</v>
      </c>
      <c r="H171" s="287">
        <v>65150000</v>
      </c>
      <c r="I171" s="288">
        <f t="shared" si="6"/>
        <v>0</v>
      </c>
    </row>
    <row r="172" spans="1:11" x14ac:dyDescent="0.25">
      <c r="A172" s="687"/>
      <c r="B172" s="687"/>
      <c r="C172" s="285" t="s">
        <v>1049</v>
      </c>
      <c r="D172" s="285" t="s">
        <v>1049</v>
      </c>
      <c r="E172" s="285">
        <v>1986</v>
      </c>
      <c r="F172" s="286"/>
      <c r="G172" s="287">
        <v>25000000</v>
      </c>
      <c r="H172" s="287">
        <v>25000000</v>
      </c>
      <c r="I172" s="288">
        <f t="shared" si="6"/>
        <v>0</v>
      </c>
    </row>
    <row r="173" spans="1:11" x14ac:dyDescent="0.25">
      <c r="A173" s="687"/>
      <c r="B173" s="687"/>
      <c r="C173" s="285" t="s">
        <v>1045</v>
      </c>
      <c r="D173" s="285" t="s">
        <v>1046</v>
      </c>
      <c r="E173" s="285">
        <v>1999</v>
      </c>
      <c r="F173" s="286"/>
      <c r="G173" s="287">
        <v>65150000</v>
      </c>
      <c r="H173" s="287">
        <v>65150000</v>
      </c>
      <c r="I173" s="288">
        <f t="shared" si="6"/>
        <v>0</v>
      </c>
    </row>
    <row r="174" spans="1:11" x14ac:dyDescent="0.25">
      <c r="A174" s="687"/>
      <c r="B174" s="687"/>
      <c r="C174" s="285" t="s">
        <v>1045</v>
      </c>
      <c r="D174" s="285" t="s">
        <v>1088</v>
      </c>
      <c r="E174" s="285">
        <v>1999</v>
      </c>
      <c r="F174" s="286"/>
      <c r="G174" s="287">
        <v>65150000</v>
      </c>
      <c r="H174" s="287">
        <v>65150000</v>
      </c>
      <c r="I174" s="288">
        <f t="shared" si="6"/>
        <v>0</v>
      </c>
    </row>
    <row r="175" spans="1:11" x14ac:dyDescent="0.25">
      <c r="A175" s="687"/>
      <c r="B175" s="687"/>
      <c r="C175" s="285" t="s">
        <v>1045</v>
      </c>
      <c r="D175" s="285" t="s">
        <v>1088</v>
      </c>
      <c r="E175" s="285">
        <v>1999</v>
      </c>
      <c r="F175" s="286"/>
      <c r="G175" s="287">
        <v>65150000</v>
      </c>
      <c r="H175" s="287">
        <v>65150000</v>
      </c>
      <c r="I175" s="288">
        <f t="shared" si="6"/>
        <v>0</v>
      </c>
    </row>
    <row r="176" spans="1:11" x14ac:dyDescent="0.25">
      <c r="A176" s="687"/>
      <c r="B176" s="687"/>
      <c r="C176" s="285" t="s">
        <v>1045</v>
      </c>
      <c r="D176" s="285" t="s">
        <v>1088</v>
      </c>
      <c r="E176" s="285">
        <v>1999</v>
      </c>
      <c r="F176" s="286"/>
      <c r="G176" s="287">
        <v>65150000</v>
      </c>
      <c r="H176" s="287">
        <v>65150000</v>
      </c>
      <c r="I176" s="288">
        <f t="shared" si="6"/>
        <v>0</v>
      </c>
    </row>
    <row r="177" spans="1:11" x14ac:dyDescent="0.25">
      <c r="A177" s="687"/>
      <c r="B177" s="687"/>
      <c r="C177" s="285" t="s">
        <v>1045</v>
      </c>
      <c r="D177" s="285" t="s">
        <v>1088</v>
      </c>
      <c r="E177" s="285">
        <v>1999</v>
      </c>
      <c r="F177" s="286"/>
      <c r="G177" s="287">
        <v>65150000</v>
      </c>
      <c r="H177" s="287">
        <v>65150000</v>
      </c>
      <c r="I177" s="288">
        <f t="shared" si="6"/>
        <v>0</v>
      </c>
    </row>
    <row r="178" spans="1:11" x14ac:dyDescent="0.25">
      <c r="A178" s="687"/>
      <c r="B178" s="687"/>
      <c r="C178" s="285" t="s">
        <v>1045</v>
      </c>
      <c r="D178" s="295" t="s">
        <v>1100</v>
      </c>
      <c r="E178" s="285">
        <v>1985</v>
      </c>
      <c r="F178" s="286"/>
      <c r="G178" s="287">
        <v>85000000</v>
      </c>
      <c r="H178" s="287">
        <v>85000000</v>
      </c>
      <c r="I178" s="288">
        <f t="shared" si="6"/>
        <v>0</v>
      </c>
    </row>
    <row r="179" spans="1:11" x14ac:dyDescent="0.25">
      <c r="A179" s="687"/>
      <c r="B179" s="687"/>
      <c r="C179" s="285" t="s">
        <v>1047</v>
      </c>
      <c r="D179" s="295" t="s">
        <v>1101</v>
      </c>
      <c r="E179" s="285">
        <v>1987</v>
      </c>
      <c r="F179" s="286"/>
      <c r="G179" s="287">
        <v>40000000</v>
      </c>
      <c r="H179" s="287">
        <v>40000000</v>
      </c>
      <c r="I179" s="288">
        <f t="shared" si="6"/>
        <v>0</v>
      </c>
    </row>
    <row r="180" spans="1:11" x14ac:dyDescent="0.25">
      <c r="A180" s="687"/>
      <c r="B180" s="687"/>
      <c r="C180" s="285" t="s">
        <v>1047</v>
      </c>
      <c r="D180" s="295" t="s">
        <v>1102</v>
      </c>
      <c r="E180" s="285">
        <v>1991</v>
      </c>
      <c r="F180" s="286"/>
      <c r="G180" s="287">
        <v>72000000</v>
      </c>
      <c r="H180" s="287">
        <v>72000000</v>
      </c>
      <c r="I180" s="288">
        <f t="shared" si="6"/>
        <v>0</v>
      </c>
    </row>
    <row r="181" spans="1:11" x14ac:dyDescent="0.25">
      <c r="A181" s="687"/>
      <c r="B181" s="687"/>
      <c r="C181" s="315" t="s">
        <v>1045</v>
      </c>
      <c r="D181" s="316" t="s">
        <v>1085</v>
      </c>
      <c r="E181" s="315">
        <v>1999</v>
      </c>
      <c r="F181" s="317"/>
      <c r="G181" s="318">
        <v>117975000</v>
      </c>
      <c r="H181" s="318">
        <v>117975000</v>
      </c>
      <c r="I181" s="288">
        <f t="shared" si="6"/>
        <v>0</v>
      </c>
    </row>
    <row r="182" spans="1:11" x14ac:dyDescent="0.25">
      <c r="A182" s="687"/>
      <c r="B182" s="687"/>
      <c r="C182" s="285" t="s">
        <v>1045</v>
      </c>
      <c r="D182" s="285" t="s">
        <v>1088</v>
      </c>
      <c r="E182" s="285">
        <v>1999</v>
      </c>
      <c r="F182" s="286"/>
      <c r="G182" s="287">
        <v>52000000</v>
      </c>
      <c r="H182" s="287">
        <v>52000000</v>
      </c>
      <c r="I182" s="288"/>
    </row>
    <row r="183" spans="1:11" x14ac:dyDescent="0.25">
      <c r="A183" s="687"/>
      <c r="B183" s="687"/>
      <c r="C183" s="280" t="s">
        <v>1045</v>
      </c>
      <c r="D183" s="280" t="s">
        <v>1121</v>
      </c>
      <c r="E183" s="280">
        <v>1984</v>
      </c>
      <c r="F183" s="289"/>
      <c r="G183" s="290">
        <v>58200000</v>
      </c>
      <c r="H183" s="290">
        <v>58200000</v>
      </c>
      <c r="I183" s="288"/>
    </row>
    <row r="184" spans="1:11" x14ac:dyDescent="0.25">
      <c r="A184" s="688"/>
      <c r="B184" s="688"/>
      <c r="C184" s="671" t="s">
        <v>71</v>
      </c>
      <c r="D184" s="671"/>
      <c r="E184" s="671"/>
      <c r="F184" s="270"/>
      <c r="G184" s="268">
        <f>SUM(G125:G183)</f>
        <v>4418553500</v>
      </c>
      <c r="H184" s="268">
        <f>SUM(H125:H183)</f>
        <v>4418553500</v>
      </c>
      <c r="I184" s="288">
        <f t="shared" si="6"/>
        <v>0</v>
      </c>
      <c r="J184" s="269">
        <v>4418553500</v>
      </c>
      <c r="K184" s="269">
        <f>+G184-J184</f>
        <v>0</v>
      </c>
    </row>
    <row r="185" spans="1:11" x14ac:dyDescent="0.25">
      <c r="A185" s="678">
        <v>16</v>
      </c>
      <c r="B185" s="675" t="s">
        <v>49</v>
      </c>
      <c r="C185" s="307" t="s">
        <v>1045</v>
      </c>
      <c r="D185" s="307" t="s">
        <v>1114</v>
      </c>
      <c r="E185" s="307">
        <v>2009</v>
      </c>
      <c r="F185" s="283"/>
      <c r="G185" s="291">
        <v>686200000</v>
      </c>
      <c r="H185" s="291">
        <f>+G185/10*5</f>
        <v>343100000</v>
      </c>
      <c r="I185" s="304">
        <f>+G185-H185</f>
        <v>343100000</v>
      </c>
    </row>
    <row r="186" spans="1:11" x14ac:dyDescent="0.25">
      <c r="A186" s="679"/>
      <c r="B186" s="676"/>
      <c r="C186" s="308" t="s">
        <v>1047</v>
      </c>
      <c r="D186" s="308" t="s">
        <v>1115</v>
      </c>
      <c r="E186" s="308">
        <v>2009</v>
      </c>
      <c r="F186" s="286"/>
      <c r="G186" s="304">
        <v>484800000</v>
      </c>
      <c r="H186" s="304">
        <f t="shared" ref="H186:H187" si="7">+G186/10*5</f>
        <v>242400000</v>
      </c>
      <c r="I186" s="304">
        <f t="shared" si="6"/>
        <v>242400000</v>
      </c>
    </row>
    <row r="187" spans="1:11" x14ac:dyDescent="0.25">
      <c r="A187" s="679"/>
      <c r="B187" s="676"/>
      <c r="C187" s="309" t="s">
        <v>1047</v>
      </c>
      <c r="D187" s="309" t="s">
        <v>1115</v>
      </c>
      <c r="E187" s="309">
        <v>2009</v>
      </c>
      <c r="F187" s="289"/>
      <c r="G187" s="292">
        <v>484800000</v>
      </c>
      <c r="H187" s="292">
        <f t="shared" si="7"/>
        <v>242400000</v>
      </c>
      <c r="I187" s="311">
        <f t="shared" si="6"/>
        <v>242400000</v>
      </c>
    </row>
    <row r="188" spans="1:11" x14ac:dyDescent="0.25">
      <c r="A188" s="680"/>
      <c r="B188" s="677"/>
      <c r="C188" s="671" t="s">
        <v>71</v>
      </c>
      <c r="D188" s="671"/>
      <c r="E188" s="671"/>
      <c r="F188" s="306"/>
      <c r="G188" s="305">
        <f>SUM(G185:G187)</f>
        <v>1655800000</v>
      </c>
      <c r="H188" s="305">
        <f>SUM(H185:H187)</f>
        <v>827900000</v>
      </c>
      <c r="I188" s="271">
        <f>SUM(I185:I187)</f>
        <v>827900000</v>
      </c>
    </row>
    <row r="189" spans="1:11" x14ac:dyDescent="0.25">
      <c r="A189" s="678">
        <v>17</v>
      </c>
      <c r="B189" s="675" t="s">
        <v>1027</v>
      </c>
      <c r="C189" s="276" t="s">
        <v>1045</v>
      </c>
      <c r="D189" s="276" t="s">
        <v>1103</v>
      </c>
      <c r="E189" s="276">
        <v>1998</v>
      </c>
      <c r="F189" s="283"/>
      <c r="G189" s="284">
        <v>52000000</v>
      </c>
      <c r="H189" s="284">
        <v>52000000</v>
      </c>
      <c r="I189" s="312">
        <f t="shared" si="6"/>
        <v>0</v>
      </c>
    </row>
    <row r="190" spans="1:11" x14ac:dyDescent="0.25">
      <c r="A190" s="679"/>
      <c r="B190" s="676"/>
      <c r="C190" s="285" t="s">
        <v>1045</v>
      </c>
      <c r="D190" s="285" t="s">
        <v>1104</v>
      </c>
      <c r="E190" s="285">
        <v>2000</v>
      </c>
      <c r="F190" s="286"/>
      <c r="G190" s="287">
        <v>130000000</v>
      </c>
      <c r="H190" s="287">
        <v>130000000</v>
      </c>
      <c r="I190" s="288">
        <f t="shared" si="6"/>
        <v>0</v>
      </c>
    </row>
    <row r="191" spans="1:11" x14ac:dyDescent="0.25">
      <c r="A191" s="679"/>
      <c r="B191" s="676"/>
      <c r="C191" s="280" t="s">
        <v>1047</v>
      </c>
      <c r="D191" s="280" t="s">
        <v>1049</v>
      </c>
      <c r="E191" s="280">
        <v>1990</v>
      </c>
      <c r="F191" s="289"/>
      <c r="G191" s="290">
        <v>6000000</v>
      </c>
      <c r="H191" s="290">
        <v>6000000</v>
      </c>
      <c r="I191" s="288">
        <f t="shared" si="6"/>
        <v>0</v>
      </c>
    </row>
    <row r="192" spans="1:11" x14ac:dyDescent="0.25">
      <c r="A192" s="680"/>
      <c r="B192" s="677"/>
      <c r="C192" s="671" t="s">
        <v>71</v>
      </c>
      <c r="D192" s="671"/>
      <c r="E192" s="671"/>
      <c r="F192" s="270"/>
      <c r="G192" s="268">
        <f>SUM(G189:G191)</f>
        <v>188000000</v>
      </c>
      <c r="H192" s="268">
        <f>SUM(H189:H191)</f>
        <v>188000000</v>
      </c>
      <c r="I192" s="288">
        <f>SUM(I189:I191)</f>
        <v>0</v>
      </c>
    </row>
    <row r="193" spans="1:9" x14ac:dyDescent="0.25">
      <c r="A193" s="678">
        <v>18</v>
      </c>
      <c r="B193" s="675" t="s">
        <v>60</v>
      </c>
      <c r="C193" s="276" t="s">
        <v>1047</v>
      </c>
      <c r="D193" s="276" t="s">
        <v>1049</v>
      </c>
      <c r="E193" s="276">
        <v>1988</v>
      </c>
      <c r="F193" s="283"/>
      <c r="G193" s="284">
        <v>29000000</v>
      </c>
      <c r="H193" s="284">
        <v>29000000</v>
      </c>
      <c r="I193" s="288">
        <f t="shared" si="6"/>
        <v>0</v>
      </c>
    </row>
    <row r="194" spans="1:9" x14ac:dyDescent="0.25">
      <c r="A194" s="679"/>
      <c r="B194" s="676"/>
      <c r="C194" s="285" t="s">
        <v>1047</v>
      </c>
      <c r="D194" s="285" t="s">
        <v>1049</v>
      </c>
      <c r="E194" s="285">
        <v>1989</v>
      </c>
      <c r="F194" s="286"/>
      <c r="G194" s="287">
        <v>22000000</v>
      </c>
      <c r="H194" s="287">
        <v>22000000</v>
      </c>
      <c r="I194" s="288">
        <f t="shared" si="6"/>
        <v>0</v>
      </c>
    </row>
    <row r="195" spans="1:9" x14ac:dyDescent="0.25">
      <c r="A195" s="679"/>
      <c r="B195" s="676"/>
      <c r="C195" s="285" t="s">
        <v>1047</v>
      </c>
      <c r="D195" s="285" t="s">
        <v>1049</v>
      </c>
      <c r="E195" s="285">
        <v>1988</v>
      </c>
      <c r="F195" s="286"/>
      <c r="G195" s="287">
        <v>30000000</v>
      </c>
      <c r="H195" s="287">
        <v>30000000</v>
      </c>
      <c r="I195" s="288">
        <f t="shared" si="6"/>
        <v>0</v>
      </c>
    </row>
    <row r="196" spans="1:9" x14ac:dyDescent="0.25">
      <c r="A196" s="679"/>
      <c r="B196" s="676"/>
      <c r="C196" s="280" t="s">
        <v>1047</v>
      </c>
      <c r="D196" s="280" t="s">
        <v>1049</v>
      </c>
      <c r="E196" s="280">
        <v>1989</v>
      </c>
      <c r="F196" s="289"/>
      <c r="G196" s="290">
        <v>32000000</v>
      </c>
      <c r="H196" s="290">
        <v>32000000</v>
      </c>
      <c r="I196" s="288">
        <f t="shared" si="6"/>
        <v>0</v>
      </c>
    </row>
    <row r="197" spans="1:9" x14ac:dyDescent="0.25">
      <c r="A197" s="680"/>
      <c r="B197" s="677"/>
      <c r="C197" s="671" t="s">
        <v>71</v>
      </c>
      <c r="D197" s="671"/>
      <c r="E197" s="671"/>
      <c r="F197" s="270"/>
      <c r="G197" s="268">
        <f>SUM(G193:G196)</f>
        <v>113000000</v>
      </c>
      <c r="H197" s="268">
        <f>SUM(H193:H196)</f>
        <v>113000000</v>
      </c>
      <c r="I197" s="288">
        <f>SUM(I193:I196)</f>
        <v>0</v>
      </c>
    </row>
    <row r="198" spans="1:9" s="269" customFormat="1" x14ac:dyDescent="0.25">
      <c r="A198" s="678">
        <v>19</v>
      </c>
      <c r="B198" s="675" t="s">
        <v>62</v>
      </c>
      <c r="C198" s="276" t="s">
        <v>1047</v>
      </c>
      <c r="D198" s="276" t="s">
        <v>1113</v>
      </c>
      <c r="E198" s="276">
        <v>1995</v>
      </c>
      <c r="F198" s="283"/>
      <c r="G198" s="302">
        <v>32700000</v>
      </c>
      <c r="H198" s="302">
        <v>32700000</v>
      </c>
      <c r="I198" s="288">
        <f t="shared" si="6"/>
        <v>0</v>
      </c>
    </row>
    <row r="199" spans="1:9" s="269" customFormat="1" x14ac:dyDescent="0.25">
      <c r="A199" s="679"/>
      <c r="B199" s="676"/>
      <c r="C199" s="280" t="s">
        <v>1047</v>
      </c>
      <c r="D199" s="280" t="s">
        <v>1049</v>
      </c>
      <c r="E199" s="280">
        <v>1995</v>
      </c>
      <c r="F199" s="289"/>
      <c r="G199" s="303">
        <v>31000000</v>
      </c>
      <c r="H199" s="303">
        <v>31000000</v>
      </c>
      <c r="I199" s="288">
        <f t="shared" si="6"/>
        <v>0</v>
      </c>
    </row>
    <row r="200" spans="1:9" s="269" customFormat="1" x14ac:dyDescent="0.25">
      <c r="A200" s="680"/>
      <c r="B200" s="677"/>
      <c r="C200" s="671" t="s">
        <v>71</v>
      </c>
      <c r="D200" s="671"/>
      <c r="E200" s="671"/>
      <c r="F200" s="270"/>
      <c r="G200" s="268">
        <f>SUM(G198:G199)</f>
        <v>63700000</v>
      </c>
      <c r="H200" s="268">
        <f>SUM(H198:H199)</f>
        <v>63700000</v>
      </c>
      <c r="I200" s="310">
        <f>SUM(I198:I199)</f>
        <v>0</v>
      </c>
    </row>
    <row r="201" spans="1:9" s="269" customFormat="1" x14ac:dyDescent="0.25">
      <c r="A201" s="679">
        <v>20</v>
      </c>
      <c r="B201" s="676" t="s">
        <v>63</v>
      </c>
      <c r="C201" s="411" t="s">
        <v>1070</v>
      </c>
      <c r="D201" s="411" t="s">
        <v>1105</v>
      </c>
      <c r="E201" s="411">
        <v>1997</v>
      </c>
      <c r="F201" s="412"/>
      <c r="G201" s="413">
        <v>4506000</v>
      </c>
      <c r="H201" s="413">
        <v>4506000</v>
      </c>
      <c r="I201" s="312">
        <f t="shared" si="6"/>
        <v>0</v>
      </c>
    </row>
    <row r="202" spans="1:9" s="269" customFormat="1" x14ac:dyDescent="0.25">
      <c r="A202" s="680"/>
      <c r="B202" s="677"/>
      <c r="C202" s="671" t="s">
        <v>71</v>
      </c>
      <c r="D202" s="671"/>
      <c r="E202" s="671"/>
      <c r="F202" s="270"/>
      <c r="G202" s="268">
        <f>SUM(G201)</f>
        <v>4506000</v>
      </c>
      <c r="H202" s="268">
        <f t="shared" ref="H202:I202" si="8">SUM(H201)</f>
        <v>4506000</v>
      </c>
      <c r="I202" s="288">
        <f t="shared" si="8"/>
        <v>0</v>
      </c>
    </row>
    <row r="203" spans="1:9" s="269" customFormat="1" x14ac:dyDescent="0.25">
      <c r="A203" s="678">
        <v>21</v>
      </c>
      <c r="B203" s="675" t="s">
        <v>64</v>
      </c>
      <c r="C203" s="276" t="s">
        <v>1047</v>
      </c>
      <c r="D203" s="276" t="s">
        <v>1049</v>
      </c>
      <c r="E203" s="276">
        <v>1996</v>
      </c>
      <c r="F203" s="283"/>
      <c r="G203" s="302">
        <v>45000000</v>
      </c>
      <c r="H203" s="302">
        <v>45000000</v>
      </c>
      <c r="I203" s="288">
        <f t="shared" si="6"/>
        <v>0</v>
      </c>
    </row>
    <row r="204" spans="1:9" s="269" customFormat="1" x14ac:dyDescent="0.25">
      <c r="A204" s="679"/>
      <c r="B204" s="676"/>
      <c r="C204" s="285" t="s">
        <v>1051</v>
      </c>
      <c r="D204" s="285" t="s">
        <v>1072</v>
      </c>
      <c r="E204" s="285">
        <v>1989</v>
      </c>
      <c r="F204" s="286"/>
      <c r="G204" s="314">
        <v>38000000</v>
      </c>
      <c r="H204" s="314">
        <v>38000000</v>
      </c>
      <c r="I204" s="288">
        <f t="shared" si="6"/>
        <v>0</v>
      </c>
    </row>
    <row r="205" spans="1:9" s="269" customFormat="1" x14ac:dyDescent="0.25">
      <c r="A205" s="679"/>
      <c r="B205" s="676"/>
      <c r="C205" s="285" t="s">
        <v>1047</v>
      </c>
      <c r="D205" s="285" t="s">
        <v>1049</v>
      </c>
      <c r="E205" s="285">
        <v>1997</v>
      </c>
      <c r="F205" s="286"/>
      <c r="G205" s="314">
        <v>42000000</v>
      </c>
      <c r="H205" s="314">
        <v>42000000</v>
      </c>
      <c r="I205" s="288">
        <f t="shared" si="6"/>
        <v>0</v>
      </c>
    </row>
    <row r="206" spans="1:9" s="269" customFormat="1" x14ac:dyDescent="0.25">
      <c r="A206" s="679"/>
      <c r="B206" s="676"/>
      <c r="C206" s="285" t="s">
        <v>1047</v>
      </c>
      <c r="D206" s="285" t="s">
        <v>1054</v>
      </c>
      <c r="E206" s="285">
        <v>1996</v>
      </c>
      <c r="F206" s="286"/>
      <c r="G206" s="314">
        <v>75000000</v>
      </c>
      <c r="H206" s="314">
        <v>75000000</v>
      </c>
      <c r="I206" s="288">
        <f t="shared" si="6"/>
        <v>0</v>
      </c>
    </row>
    <row r="207" spans="1:9" s="269" customFormat="1" x14ac:dyDescent="0.25">
      <c r="A207" s="679"/>
      <c r="B207" s="676"/>
      <c r="C207" s="285" t="s">
        <v>1070</v>
      </c>
      <c r="D207" s="285" t="s">
        <v>1058</v>
      </c>
      <c r="E207" s="285">
        <v>1996</v>
      </c>
      <c r="F207" s="286"/>
      <c r="G207" s="314">
        <v>4000000</v>
      </c>
      <c r="H207" s="314">
        <v>4000000</v>
      </c>
      <c r="I207" s="288">
        <f t="shared" si="6"/>
        <v>0</v>
      </c>
    </row>
    <row r="208" spans="1:9" s="269" customFormat="1" x14ac:dyDescent="0.25">
      <c r="A208" s="679"/>
      <c r="B208" s="676"/>
      <c r="C208" s="285" t="s">
        <v>1070</v>
      </c>
      <c r="D208" s="285" t="s">
        <v>1118</v>
      </c>
      <c r="E208" s="285">
        <v>1996</v>
      </c>
      <c r="F208" s="286"/>
      <c r="G208" s="314">
        <v>4000000</v>
      </c>
      <c r="H208" s="314">
        <v>4000000</v>
      </c>
      <c r="I208" s="288">
        <f t="shared" si="6"/>
        <v>0</v>
      </c>
    </row>
    <row r="209" spans="1:9" s="269" customFormat="1" x14ac:dyDescent="0.25">
      <c r="A209" s="679"/>
      <c r="B209" s="676"/>
      <c r="C209" s="285" t="s">
        <v>1070</v>
      </c>
      <c r="D209" s="285" t="s">
        <v>1058</v>
      </c>
      <c r="E209" s="285">
        <v>1995</v>
      </c>
      <c r="F209" s="286"/>
      <c r="G209" s="314">
        <v>3500000</v>
      </c>
      <c r="H209" s="314">
        <v>3500000</v>
      </c>
      <c r="I209" s="288">
        <f t="shared" si="6"/>
        <v>0</v>
      </c>
    </row>
    <row r="210" spans="1:9" s="269" customFormat="1" x14ac:dyDescent="0.25">
      <c r="A210" s="679"/>
      <c r="B210" s="676"/>
      <c r="C210" s="285" t="s">
        <v>1070</v>
      </c>
      <c r="D210" s="285" t="s">
        <v>1058</v>
      </c>
      <c r="E210" s="285">
        <v>1992</v>
      </c>
      <c r="F210" s="286"/>
      <c r="G210" s="314">
        <v>3500000</v>
      </c>
      <c r="H210" s="314">
        <v>3500000</v>
      </c>
      <c r="I210" s="288">
        <f t="shared" si="6"/>
        <v>0</v>
      </c>
    </row>
    <row r="211" spans="1:9" s="269" customFormat="1" x14ac:dyDescent="0.25">
      <c r="A211" s="679"/>
      <c r="B211" s="676"/>
      <c r="C211" s="285" t="s">
        <v>1070</v>
      </c>
      <c r="D211" s="285" t="s">
        <v>1077</v>
      </c>
      <c r="E211" s="285">
        <v>1987</v>
      </c>
      <c r="F211" s="286"/>
      <c r="G211" s="314">
        <v>2300000</v>
      </c>
      <c r="H211" s="314">
        <v>2300000</v>
      </c>
      <c r="I211" s="288">
        <f t="shared" si="6"/>
        <v>0</v>
      </c>
    </row>
    <row r="212" spans="1:9" s="269" customFormat="1" x14ac:dyDescent="0.25">
      <c r="A212" s="679"/>
      <c r="B212" s="676"/>
      <c r="C212" s="285" t="s">
        <v>1070</v>
      </c>
      <c r="D212" s="285" t="s">
        <v>1119</v>
      </c>
      <c r="E212" s="285">
        <v>1993</v>
      </c>
      <c r="F212" s="286"/>
      <c r="G212" s="314">
        <v>3500000</v>
      </c>
      <c r="H212" s="314">
        <v>3500000</v>
      </c>
      <c r="I212" s="288">
        <f t="shared" si="6"/>
        <v>0</v>
      </c>
    </row>
    <row r="213" spans="1:9" s="269" customFormat="1" x14ac:dyDescent="0.25">
      <c r="A213" s="679"/>
      <c r="B213" s="676"/>
      <c r="C213" s="285" t="s">
        <v>1070</v>
      </c>
      <c r="D213" s="285" t="s">
        <v>1077</v>
      </c>
      <c r="E213" s="285">
        <v>1987</v>
      </c>
      <c r="F213" s="286"/>
      <c r="G213" s="314">
        <v>2200000</v>
      </c>
      <c r="H213" s="314">
        <v>2200000</v>
      </c>
      <c r="I213" s="288">
        <f t="shared" si="6"/>
        <v>0</v>
      </c>
    </row>
    <row r="214" spans="1:9" s="269" customFormat="1" x14ac:dyDescent="0.25">
      <c r="A214" s="679"/>
      <c r="B214" s="676"/>
      <c r="C214" s="285" t="s">
        <v>1070</v>
      </c>
      <c r="D214" s="285" t="s">
        <v>1058</v>
      </c>
      <c r="E214" s="285">
        <v>1994</v>
      </c>
      <c r="F214" s="286"/>
      <c r="G214" s="314">
        <v>3500000</v>
      </c>
      <c r="H214" s="314">
        <v>3500000</v>
      </c>
      <c r="I214" s="288">
        <f t="shared" si="6"/>
        <v>0</v>
      </c>
    </row>
    <row r="215" spans="1:9" s="269" customFormat="1" x14ac:dyDescent="0.25">
      <c r="A215" s="679"/>
      <c r="B215" s="676"/>
      <c r="C215" s="285" t="s">
        <v>1070</v>
      </c>
      <c r="D215" s="285" t="s">
        <v>1095</v>
      </c>
      <c r="E215" s="285">
        <v>1989</v>
      </c>
      <c r="F215" s="286"/>
      <c r="G215" s="314">
        <v>2300000</v>
      </c>
      <c r="H215" s="314">
        <v>2300000</v>
      </c>
      <c r="I215" s="288">
        <f t="shared" si="6"/>
        <v>0</v>
      </c>
    </row>
    <row r="216" spans="1:9" s="269" customFormat="1" x14ac:dyDescent="0.25">
      <c r="A216" s="679"/>
      <c r="B216" s="676"/>
      <c r="C216" s="285" t="s">
        <v>1070</v>
      </c>
      <c r="D216" s="285" t="s">
        <v>1058</v>
      </c>
      <c r="E216" s="285">
        <v>1994</v>
      </c>
      <c r="F216" s="286"/>
      <c r="G216" s="314">
        <v>3500000</v>
      </c>
      <c r="H216" s="314">
        <v>3500000</v>
      </c>
      <c r="I216" s="288">
        <f t="shared" si="6"/>
        <v>0</v>
      </c>
    </row>
    <row r="217" spans="1:9" s="269" customFormat="1" x14ac:dyDescent="0.25">
      <c r="A217" s="679"/>
      <c r="B217" s="676"/>
      <c r="C217" s="285" t="s">
        <v>1070</v>
      </c>
      <c r="D217" s="285" t="s">
        <v>1058</v>
      </c>
      <c r="E217" s="285">
        <v>1990</v>
      </c>
      <c r="F217" s="286"/>
      <c r="G217" s="314">
        <v>13246791</v>
      </c>
      <c r="H217" s="314">
        <v>13246791</v>
      </c>
      <c r="I217" s="288">
        <f t="shared" si="6"/>
        <v>0</v>
      </c>
    </row>
    <row r="218" spans="1:9" s="269" customFormat="1" x14ac:dyDescent="0.25">
      <c r="A218" s="679"/>
      <c r="B218" s="676"/>
      <c r="C218" s="285" t="s">
        <v>1070</v>
      </c>
      <c r="D218" s="285" t="s">
        <v>1062</v>
      </c>
      <c r="E218" s="285">
        <v>1995</v>
      </c>
      <c r="F218" s="286"/>
      <c r="G218" s="314">
        <v>3500000</v>
      </c>
      <c r="H218" s="314">
        <v>3500000</v>
      </c>
      <c r="I218" s="288">
        <f t="shared" si="6"/>
        <v>0</v>
      </c>
    </row>
    <row r="219" spans="1:9" s="269" customFormat="1" x14ac:dyDescent="0.25">
      <c r="A219" s="679"/>
      <c r="B219" s="676"/>
      <c r="C219" s="280" t="s">
        <v>1070</v>
      </c>
      <c r="D219" s="280" t="s">
        <v>1120</v>
      </c>
      <c r="E219" s="280">
        <v>1989</v>
      </c>
      <c r="F219" s="289"/>
      <c r="G219" s="303">
        <v>5500000</v>
      </c>
      <c r="H219" s="303">
        <v>5500000</v>
      </c>
      <c r="I219" s="288">
        <f t="shared" si="6"/>
        <v>0</v>
      </c>
    </row>
    <row r="220" spans="1:9" s="269" customFormat="1" x14ac:dyDescent="0.25">
      <c r="A220" s="680"/>
      <c r="B220" s="677"/>
      <c r="C220" s="671" t="s">
        <v>71</v>
      </c>
      <c r="D220" s="671"/>
      <c r="E220" s="671"/>
      <c r="F220" s="270"/>
      <c r="G220" s="268">
        <f>SUM(G203:G219)</f>
        <v>254546791</v>
      </c>
      <c r="H220" s="268">
        <f>SUM(H203:H219)</f>
        <v>254546791</v>
      </c>
      <c r="I220" s="288">
        <f>SUM(I203:I204)</f>
        <v>0</v>
      </c>
    </row>
    <row r="221" spans="1:9" s="269" customFormat="1" x14ac:dyDescent="0.25">
      <c r="A221" s="678">
        <v>22</v>
      </c>
      <c r="B221" s="675" t="s">
        <v>67</v>
      </c>
      <c r="C221" s="276" t="s">
        <v>1086</v>
      </c>
      <c r="D221" s="276" t="s">
        <v>1106</v>
      </c>
      <c r="E221" s="276">
        <v>1997</v>
      </c>
      <c r="F221" s="283"/>
      <c r="G221" s="284">
        <v>64978000</v>
      </c>
      <c r="H221" s="284">
        <v>64978000</v>
      </c>
      <c r="I221" s="288">
        <f t="shared" si="6"/>
        <v>0</v>
      </c>
    </row>
    <row r="222" spans="1:9" s="269" customFormat="1" x14ac:dyDescent="0.25">
      <c r="A222" s="679"/>
      <c r="B222" s="676"/>
      <c r="C222" s="285" t="s">
        <v>1047</v>
      </c>
      <c r="D222" s="285" t="s">
        <v>1107</v>
      </c>
      <c r="E222" s="285">
        <v>1995</v>
      </c>
      <c r="F222" s="286"/>
      <c r="G222" s="287">
        <v>50000000</v>
      </c>
      <c r="H222" s="287">
        <v>50000000</v>
      </c>
      <c r="I222" s="288">
        <f t="shared" si="6"/>
        <v>0</v>
      </c>
    </row>
    <row r="223" spans="1:9" s="269" customFormat="1" x14ac:dyDescent="0.25">
      <c r="A223" s="679"/>
      <c r="B223" s="676"/>
      <c r="C223" s="285" t="s">
        <v>1051</v>
      </c>
      <c r="D223" s="285" t="s">
        <v>1108</v>
      </c>
      <c r="E223" s="285">
        <v>1997</v>
      </c>
      <c r="F223" s="286"/>
      <c r="G223" s="287">
        <v>64978000</v>
      </c>
      <c r="H223" s="287">
        <v>64978000</v>
      </c>
      <c r="I223" s="288">
        <f t="shared" si="6"/>
        <v>0</v>
      </c>
    </row>
    <row r="224" spans="1:9" s="269" customFormat="1" x14ac:dyDescent="0.25">
      <c r="A224" s="679"/>
      <c r="B224" s="676"/>
      <c r="C224" s="280" t="s">
        <v>1086</v>
      </c>
      <c r="D224" s="280" t="s">
        <v>1109</v>
      </c>
      <c r="E224" s="280">
        <v>1997</v>
      </c>
      <c r="F224" s="289"/>
      <c r="G224" s="290">
        <v>64975000</v>
      </c>
      <c r="H224" s="290">
        <v>64975000</v>
      </c>
      <c r="I224" s="288">
        <f t="shared" si="6"/>
        <v>0</v>
      </c>
    </row>
    <row r="225" spans="1:9" s="269" customFormat="1" x14ac:dyDescent="0.25">
      <c r="A225" s="680"/>
      <c r="B225" s="677"/>
      <c r="C225" s="671" t="s">
        <v>71</v>
      </c>
      <c r="D225" s="671"/>
      <c r="E225" s="671"/>
      <c r="F225" s="270"/>
      <c r="G225" s="268">
        <f>SUM(G221:G224)</f>
        <v>244931000</v>
      </c>
      <c r="H225" s="268">
        <f>SUM(H221:H224)</f>
        <v>244931000</v>
      </c>
      <c r="I225" s="288">
        <f>SUM(I221:I224)</f>
        <v>0</v>
      </c>
    </row>
    <row r="226" spans="1:9" s="269" customFormat="1" x14ac:dyDescent="0.25">
      <c r="A226" s="678">
        <v>23</v>
      </c>
      <c r="B226" s="675" t="s">
        <v>1029</v>
      </c>
      <c r="C226" s="276" t="s">
        <v>1045</v>
      </c>
      <c r="D226" s="276" t="s">
        <v>1110</v>
      </c>
      <c r="E226" s="276">
        <v>1998</v>
      </c>
      <c r="F226" s="283"/>
      <c r="G226" s="284">
        <v>59965400</v>
      </c>
      <c r="H226" s="284">
        <v>59965400</v>
      </c>
      <c r="I226" s="288">
        <f t="shared" ref="I226:I234" si="9">+G226-H226</f>
        <v>0</v>
      </c>
    </row>
    <row r="227" spans="1:9" s="269" customFormat="1" x14ac:dyDescent="0.25">
      <c r="A227" s="679"/>
      <c r="B227" s="676"/>
      <c r="C227" s="285" t="s">
        <v>1045</v>
      </c>
      <c r="D227" s="285" t="s">
        <v>1110</v>
      </c>
      <c r="E227" s="285">
        <v>1999</v>
      </c>
      <c r="F227" s="286"/>
      <c r="G227" s="287">
        <v>65000000</v>
      </c>
      <c r="H227" s="287">
        <v>65000000</v>
      </c>
      <c r="I227" s="288">
        <f t="shared" si="9"/>
        <v>0</v>
      </c>
    </row>
    <row r="228" spans="1:9" s="269" customFormat="1" x14ac:dyDescent="0.25">
      <c r="A228" s="679"/>
      <c r="B228" s="676"/>
      <c r="C228" s="285" t="s">
        <v>1047</v>
      </c>
      <c r="D228" s="285" t="s">
        <v>1111</v>
      </c>
      <c r="E228" s="285">
        <v>1991</v>
      </c>
      <c r="F228" s="286"/>
      <c r="G228" s="287">
        <v>24635375</v>
      </c>
      <c r="H228" s="287">
        <v>24635375</v>
      </c>
      <c r="I228" s="288">
        <f t="shared" si="9"/>
        <v>0</v>
      </c>
    </row>
    <row r="229" spans="1:9" s="269" customFormat="1" x14ac:dyDescent="0.25">
      <c r="A229" s="679"/>
      <c r="B229" s="676"/>
      <c r="C229" s="280" t="s">
        <v>1051</v>
      </c>
      <c r="D229" s="280" t="s">
        <v>1101</v>
      </c>
      <c r="E229" s="280">
        <v>1997</v>
      </c>
      <c r="F229" s="289"/>
      <c r="G229" s="290">
        <v>86500000</v>
      </c>
      <c r="H229" s="290">
        <v>86500000</v>
      </c>
      <c r="I229" s="288">
        <f t="shared" si="9"/>
        <v>0</v>
      </c>
    </row>
    <row r="230" spans="1:9" s="269" customFormat="1" x14ac:dyDescent="0.25">
      <c r="A230" s="680"/>
      <c r="B230" s="677"/>
      <c r="C230" s="671" t="s">
        <v>71</v>
      </c>
      <c r="D230" s="671"/>
      <c r="E230" s="671"/>
      <c r="F230" s="270"/>
      <c r="G230" s="268">
        <f>SUM(G226:G229)</f>
        <v>236100775</v>
      </c>
      <c r="H230" s="268">
        <f>SUM(H226:H229)</f>
        <v>236100775</v>
      </c>
      <c r="I230" s="288">
        <f>SUM(I226:I229)</f>
        <v>0</v>
      </c>
    </row>
    <row r="231" spans="1:9" s="269" customFormat="1" x14ac:dyDescent="0.25">
      <c r="A231" s="678">
        <v>24</v>
      </c>
      <c r="B231" s="675" t="s">
        <v>69</v>
      </c>
      <c r="C231" s="267" t="s">
        <v>1045</v>
      </c>
      <c r="D231" s="267" t="s">
        <v>1046</v>
      </c>
      <c r="E231" s="267">
        <v>1998</v>
      </c>
      <c r="F231" s="270"/>
      <c r="G231" s="271">
        <v>125000000</v>
      </c>
      <c r="H231" s="271">
        <v>125000000</v>
      </c>
      <c r="I231" s="288">
        <f t="shared" si="9"/>
        <v>0</v>
      </c>
    </row>
    <row r="232" spans="1:9" s="269" customFormat="1" x14ac:dyDescent="0.25">
      <c r="A232" s="680"/>
      <c r="B232" s="677"/>
      <c r="C232" s="671" t="s">
        <v>71</v>
      </c>
      <c r="D232" s="671"/>
      <c r="E232" s="671"/>
      <c r="F232" s="270"/>
      <c r="G232" s="268">
        <f>SUM(G231)</f>
        <v>125000000</v>
      </c>
      <c r="H232" s="268">
        <f t="shared" ref="H232:I232" si="10">SUM(H231)</f>
        <v>125000000</v>
      </c>
      <c r="I232" s="288">
        <f t="shared" si="10"/>
        <v>0</v>
      </c>
    </row>
    <row r="233" spans="1:9" s="269" customFormat="1" x14ac:dyDescent="0.25">
      <c r="A233" s="678">
        <v>25</v>
      </c>
      <c r="B233" s="675" t="s">
        <v>70</v>
      </c>
      <c r="C233" s="276" t="s">
        <v>1055</v>
      </c>
      <c r="D233" s="276" t="s">
        <v>1049</v>
      </c>
      <c r="E233" s="276">
        <v>1997</v>
      </c>
      <c r="F233" s="283"/>
      <c r="G233" s="284">
        <v>35000000</v>
      </c>
      <c r="H233" s="284">
        <v>35000000</v>
      </c>
      <c r="I233" s="288">
        <f t="shared" si="9"/>
        <v>0</v>
      </c>
    </row>
    <row r="234" spans="1:9" s="269" customFormat="1" x14ac:dyDescent="0.25">
      <c r="A234" s="679"/>
      <c r="B234" s="676"/>
      <c r="C234" s="280" t="s">
        <v>1045</v>
      </c>
      <c r="D234" s="280" t="s">
        <v>1046</v>
      </c>
      <c r="E234" s="280">
        <v>2000</v>
      </c>
      <c r="F234" s="289"/>
      <c r="G234" s="290">
        <v>80000000</v>
      </c>
      <c r="H234" s="290">
        <v>80000000</v>
      </c>
      <c r="I234" s="288">
        <f t="shared" si="9"/>
        <v>0</v>
      </c>
    </row>
    <row r="235" spans="1:9" s="269" customFormat="1" x14ac:dyDescent="0.25">
      <c r="A235" s="680"/>
      <c r="B235" s="677"/>
      <c r="C235" s="671" t="s">
        <v>71</v>
      </c>
      <c r="D235" s="671"/>
      <c r="E235" s="671"/>
      <c r="F235" s="270"/>
      <c r="G235" s="268">
        <f>SUM(G233:G234)</f>
        <v>115000000</v>
      </c>
      <c r="H235" s="268">
        <f>SUM(H233:H234)</f>
        <v>115000000</v>
      </c>
      <c r="I235" s="310">
        <f>SUM(I233:I234)</f>
        <v>0</v>
      </c>
    </row>
    <row r="236" spans="1:9" s="269" customFormat="1" x14ac:dyDescent="0.25">
      <c r="A236" s="672" t="s">
        <v>1030</v>
      </c>
      <c r="B236" s="673"/>
      <c r="C236" s="673"/>
      <c r="D236" s="673"/>
      <c r="E236" s="674"/>
      <c r="F236" s="270"/>
      <c r="G236" s="268">
        <f>+G8+G32+G36+G39+G41+G46+G50+G52+G105+G113+G116+G119+G121+G124+G184+G188+G192+G197+G200+G202+G220+G225+G230+G232+G235</f>
        <v>10579858066</v>
      </c>
      <c r="H236" s="268">
        <f>+H8+H32+H36+H39+H41+H46+H50+H52+H105+H113+H116+H119+H121+H124+H184+H188+H192+H197+H200+H202+H220+H225+H230+H232+H235</f>
        <v>9751958066</v>
      </c>
      <c r="I236" s="268">
        <f>+I8+I32+I36+I39+I41+I46+I50+I52+I105+I113+I116+I119+I121+I124+I184+I188+I192+I197+I200+I202+I220+I225+I230+I232+I235</f>
        <v>827900000</v>
      </c>
    </row>
  </sheetData>
  <mergeCells count="80">
    <mergeCell ref="B231:B232"/>
    <mergeCell ref="A231:A232"/>
    <mergeCell ref="B233:B235"/>
    <mergeCell ref="A233:A235"/>
    <mergeCell ref="B203:B220"/>
    <mergeCell ref="A203:A220"/>
    <mergeCell ref="B221:B225"/>
    <mergeCell ref="A221:A225"/>
    <mergeCell ref="B226:B230"/>
    <mergeCell ref="A226:A230"/>
    <mergeCell ref="B193:B197"/>
    <mergeCell ref="A193:A197"/>
    <mergeCell ref="B198:B200"/>
    <mergeCell ref="A198:A200"/>
    <mergeCell ref="B201:B202"/>
    <mergeCell ref="A201:A202"/>
    <mergeCell ref="B122:B124"/>
    <mergeCell ref="A122:A124"/>
    <mergeCell ref="B125:B151"/>
    <mergeCell ref="A125:A151"/>
    <mergeCell ref="B152:B184"/>
    <mergeCell ref="A152:A184"/>
    <mergeCell ref="B114:B116"/>
    <mergeCell ref="A114:A116"/>
    <mergeCell ref="B117:B119"/>
    <mergeCell ref="A117:A119"/>
    <mergeCell ref="B120:B121"/>
    <mergeCell ref="A120:A121"/>
    <mergeCell ref="B53:B101"/>
    <mergeCell ref="A53:A101"/>
    <mergeCell ref="B102:B105"/>
    <mergeCell ref="A102:A105"/>
    <mergeCell ref="B106:B113"/>
    <mergeCell ref="A106:A113"/>
    <mergeCell ref="A2:I2"/>
    <mergeCell ref="C8:E8"/>
    <mergeCell ref="A6:A8"/>
    <mergeCell ref="B6:B8"/>
    <mergeCell ref="C32:E32"/>
    <mergeCell ref="B9:B32"/>
    <mergeCell ref="A9:A32"/>
    <mergeCell ref="B33:B36"/>
    <mergeCell ref="A33:A36"/>
    <mergeCell ref="C39:E39"/>
    <mergeCell ref="B37:B39"/>
    <mergeCell ref="A37:A39"/>
    <mergeCell ref="C41:E41"/>
    <mergeCell ref="B40:B41"/>
    <mergeCell ref="A40:A41"/>
    <mergeCell ref="C46:E46"/>
    <mergeCell ref="B42:B46"/>
    <mergeCell ref="A42:A46"/>
    <mergeCell ref="C50:E50"/>
    <mergeCell ref="B47:B50"/>
    <mergeCell ref="A47:A50"/>
    <mergeCell ref="C52:E52"/>
    <mergeCell ref="B51:B52"/>
    <mergeCell ref="A51:A52"/>
    <mergeCell ref="C105:E105"/>
    <mergeCell ref="C113:E113"/>
    <mergeCell ref="C119:E119"/>
    <mergeCell ref="C121:E121"/>
    <mergeCell ref="C124:E124"/>
    <mergeCell ref="C116:E116"/>
    <mergeCell ref="C232:E232"/>
    <mergeCell ref="C235:E235"/>
    <mergeCell ref="A236:E236"/>
    <mergeCell ref="C184:E184"/>
    <mergeCell ref="C192:E192"/>
    <mergeCell ref="C197:E197"/>
    <mergeCell ref="C202:E202"/>
    <mergeCell ref="C225:E225"/>
    <mergeCell ref="C230:E230"/>
    <mergeCell ref="C200:E200"/>
    <mergeCell ref="C220:E220"/>
    <mergeCell ref="C188:E188"/>
    <mergeCell ref="B185:B188"/>
    <mergeCell ref="A185:A188"/>
    <mergeCell ref="B189:B192"/>
    <mergeCell ref="A189:A192"/>
  </mergeCells>
  <pageMargins left="0.98425196850393704" right="0.511811023622047" top="0.74803149606299202" bottom="0.74803149606299202" header="0.31496062992126" footer="0.31496062992126"/>
  <pageSetup paperSize="9" scale="63" firstPageNumber="214" orientation="landscape" useFirstPageNumber="1" r:id="rId1"/>
  <rowBreaks count="1" manualBreakCount="1">
    <brk id="200" max="8" man="1"/>
  </rowBreak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1"/>
  <sheetViews>
    <sheetView view="pageBreakPreview" zoomScaleSheetLayoutView="100" workbookViewId="0">
      <selection activeCell="K25" sqref="K25"/>
    </sheetView>
  </sheetViews>
  <sheetFormatPr defaultRowHeight="15" x14ac:dyDescent="0.25"/>
  <cols>
    <col min="1" max="1" width="4.85546875" style="4" customWidth="1"/>
    <col min="2" max="2" width="26.85546875" style="4" customWidth="1"/>
    <col min="3" max="6" width="19.7109375" style="4" customWidth="1"/>
    <col min="7" max="7" width="23" style="4" customWidth="1"/>
    <col min="8" max="16384" width="9.140625" style="4"/>
  </cols>
  <sheetData>
    <row r="1" spans="1:8" x14ac:dyDescent="0.25">
      <c r="G1" s="5" t="s">
        <v>211</v>
      </c>
    </row>
    <row r="2" spans="1:8" x14ac:dyDescent="0.25">
      <c r="A2" s="692"/>
      <c r="B2" s="692"/>
      <c r="C2" s="692"/>
      <c r="D2" s="692"/>
      <c r="E2" s="692"/>
      <c r="F2" s="692"/>
      <c r="G2" s="692"/>
      <c r="H2" s="22"/>
    </row>
    <row r="3" spans="1:8" x14ac:dyDescent="0.25">
      <c r="A3" s="692" t="s">
        <v>212</v>
      </c>
      <c r="B3" s="692"/>
      <c r="C3" s="692"/>
      <c r="D3" s="692"/>
      <c r="E3" s="692"/>
      <c r="F3" s="692"/>
      <c r="G3" s="692"/>
      <c r="H3" s="22"/>
    </row>
    <row r="4" spans="1:8" ht="15" customHeight="1" x14ac:dyDescent="0.25">
      <c r="A4" s="693" t="s">
        <v>213</v>
      </c>
      <c r="B4" s="693"/>
      <c r="C4" s="693"/>
      <c r="D4" s="693"/>
      <c r="E4" s="693"/>
      <c r="F4" s="693"/>
      <c r="G4" s="693"/>
      <c r="H4" s="23"/>
    </row>
    <row r="5" spans="1:8" ht="15.75" thickBot="1" x14ac:dyDescent="0.3"/>
    <row r="6" spans="1:8" ht="28.5" x14ac:dyDescent="0.25">
      <c r="A6" s="24" t="s">
        <v>12</v>
      </c>
      <c r="B6" s="7" t="s">
        <v>185</v>
      </c>
      <c r="C6" s="25" t="s">
        <v>214</v>
      </c>
      <c r="D6" s="25" t="s">
        <v>215</v>
      </c>
      <c r="E6" s="25" t="s">
        <v>216</v>
      </c>
      <c r="F6" s="25" t="s">
        <v>217</v>
      </c>
      <c r="G6" s="8" t="s">
        <v>71</v>
      </c>
    </row>
    <row r="7" spans="1:8" x14ac:dyDescent="0.25">
      <c r="A7" s="26">
        <v>1</v>
      </c>
      <c r="B7" s="27">
        <v>2</v>
      </c>
      <c r="C7" s="27">
        <v>3</v>
      </c>
      <c r="D7" s="27">
        <v>4</v>
      </c>
      <c r="E7" s="27">
        <v>5</v>
      </c>
      <c r="F7" s="27">
        <v>6</v>
      </c>
      <c r="G7" s="28">
        <v>7</v>
      </c>
    </row>
    <row r="8" spans="1:8" x14ac:dyDescent="0.25">
      <c r="A8" s="29">
        <v>1</v>
      </c>
      <c r="B8" s="30" t="s">
        <v>187</v>
      </c>
      <c r="C8" s="31">
        <v>1164389675.72</v>
      </c>
      <c r="D8" s="31">
        <v>1543864244.3099999</v>
      </c>
      <c r="E8" s="31">
        <v>2279529695.1399999</v>
      </c>
      <c r="F8" s="31">
        <v>1591410.3</v>
      </c>
      <c r="G8" s="32">
        <f>SUM(C8:F8)</f>
        <v>4989375025.4700003</v>
      </c>
    </row>
    <row r="9" spans="1:8" x14ac:dyDescent="0.25">
      <c r="A9" s="10">
        <v>2</v>
      </c>
      <c r="B9" s="11" t="s">
        <v>188</v>
      </c>
      <c r="C9" s="33">
        <v>512767387.31999999</v>
      </c>
      <c r="D9" s="33">
        <v>679878267.08000004</v>
      </c>
      <c r="E9" s="33">
        <v>1075546897.78</v>
      </c>
      <c r="F9" s="33">
        <v>1591410.3</v>
      </c>
      <c r="G9" s="34">
        <f t="shared" ref="G9:G30" si="0">SUM(C9:F9)</f>
        <v>2269783962.4800005</v>
      </c>
    </row>
    <row r="10" spans="1:8" x14ac:dyDescent="0.25">
      <c r="A10" s="10">
        <v>3</v>
      </c>
      <c r="B10" s="11" t="s">
        <v>189</v>
      </c>
      <c r="C10" s="33">
        <v>1242740009.3900001</v>
      </c>
      <c r="D10" s="33">
        <v>1647748949.9200001</v>
      </c>
      <c r="E10" s="33">
        <v>2301142283.7399998</v>
      </c>
      <c r="F10" s="33">
        <v>1591410.3</v>
      </c>
      <c r="G10" s="34">
        <f t="shared" si="0"/>
        <v>5193222653.3500004</v>
      </c>
    </row>
    <row r="11" spans="1:8" x14ac:dyDescent="0.25">
      <c r="A11" s="10">
        <v>4</v>
      </c>
      <c r="B11" s="11" t="s">
        <v>190</v>
      </c>
      <c r="C11" s="33">
        <v>1199627665.27</v>
      </c>
      <c r="D11" s="33">
        <v>1590586293.8499999</v>
      </c>
      <c r="E11" s="33">
        <v>2379238060.5300002</v>
      </c>
      <c r="F11" s="33">
        <v>1591410.3</v>
      </c>
      <c r="G11" s="34">
        <f t="shared" si="0"/>
        <v>5171043429.9499998</v>
      </c>
    </row>
    <row r="12" spans="1:8" x14ac:dyDescent="0.25">
      <c r="A12" s="10">
        <v>5</v>
      </c>
      <c r="B12" s="11" t="s">
        <v>191</v>
      </c>
      <c r="C12" s="33">
        <v>773584678.16999996</v>
      </c>
      <c r="D12" s="33">
        <v>1025695907.03</v>
      </c>
      <c r="E12" s="33">
        <v>1745541352.29</v>
      </c>
      <c r="F12" s="33">
        <v>1591410.3</v>
      </c>
      <c r="G12" s="34">
        <f t="shared" si="0"/>
        <v>3546413347.79</v>
      </c>
    </row>
    <row r="13" spans="1:8" x14ac:dyDescent="0.25">
      <c r="A13" s="10">
        <v>6</v>
      </c>
      <c r="B13" s="11" t="s">
        <v>192</v>
      </c>
      <c r="C13" s="33">
        <v>1134114022.03</v>
      </c>
      <c r="D13" s="33">
        <v>1503721755.78</v>
      </c>
      <c r="E13" s="33">
        <v>2325038482.2199998</v>
      </c>
      <c r="F13" s="33">
        <v>1591410.3</v>
      </c>
      <c r="G13" s="34">
        <f t="shared" si="0"/>
        <v>4964465670.3299999</v>
      </c>
    </row>
    <row r="14" spans="1:8" x14ac:dyDescent="0.25">
      <c r="A14" s="10">
        <v>7</v>
      </c>
      <c r="B14" s="11" t="s">
        <v>193</v>
      </c>
      <c r="C14" s="33">
        <v>650066887.54999995</v>
      </c>
      <c r="D14" s="33">
        <v>861923671.27999997</v>
      </c>
      <c r="E14" s="33">
        <v>1531939090.1600001</v>
      </c>
      <c r="F14" s="33">
        <v>1591410.3</v>
      </c>
      <c r="G14" s="34">
        <f t="shared" si="0"/>
        <v>3045521059.29</v>
      </c>
    </row>
    <row r="15" spans="1:8" x14ac:dyDescent="0.25">
      <c r="A15" s="10">
        <v>8</v>
      </c>
      <c r="B15" s="11" t="s">
        <v>194</v>
      </c>
      <c r="C15" s="33">
        <v>715351873.04999995</v>
      </c>
      <c r="D15" s="33">
        <v>948485032.02999997</v>
      </c>
      <c r="E15" s="33">
        <v>1545940072.4000001</v>
      </c>
      <c r="F15" s="33">
        <v>1591410.3</v>
      </c>
      <c r="G15" s="34">
        <f t="shared" si="0"/>
        <v>3211368387.7800002</v>
      </c>
    </row>
    <row r="16" spans="1:8" x14ac:dyDescent="0.25">
      <c r="A16" s="10">
        <v>9</v>
      </c>
      <c r="B16" s="11" t="s">
        <v>195</v>
      </c>
      <c r="C16" s="33">
        <v>795450597.66999996</v>
      </c>
      <c r="D16" s="33">
        <v>1054687929.2</v>
      </c>
      <c r="E16" s="33">
        <v>1714648848</v>
      </c>
      <c r="F16" s="33">
        <v>1613797.9</v>
      </c>
      <c r="G16" s="34">
        <f t="shared" si="0"/>
        <v>3566401172.77</v>
      </c>
    </row>
    <row r="17" spans="1:7" x14ac:dyDescent="0.25">
      <c r="A17" s="10">
        <v>10</v>
      </c>
      <c r="B17" s="11" t="s">
        <v>196</v>
      </c>
      <c r="C17" s="33">
        <v>1318045381.3199999</v>
      </c>
      <c r="D17" s="33">
        <v>1747596340.8399999</v>
      </c>
      <c r="E17" s="33">
        <v>2628815961.8400002</v>
      </c>
      <c r="F17" s="33">
        <v>20412182.07</v>
      </c>
      <c r="G17" s="34">
        <f t="shared" si="0"/>
        <v>5714869866.0699997</v>
      </c>
    </row>
    <row r="18" spans="1:7" x14ac:dyDescent="0.25">
      <c r="A18" s="10">
        <v>11</v>
      </c>
      <c r="B18" s="11" t="s">
        <v>197</v>
      </c>
      <c r="C18" s="33">
        <v>1197294798</v>
      </c>
      <c r="D18" s="33">
        <v>1587493145.1900001</v>
      </c>
      <c r="E18" s="33">
        <v>2831290807.7600002</v>
      </c>
      <c r="F18" s="33">
        <v>3921461.85</v>
      </c>
      <c r="G18" s="34">
        <f t="shared" si="0"/>
        <v>5620000212.8000011</v>
      </c>
    </row>
    <row r="19" spans="1:7" x14ac:dyDescent="0.25">
      <c r="A19" s="10">
        <v>12</v>
      </c>
      <c r="B19" s="11" t="s">
        <v>198</v>
      </c>
      <c r="C19" s="33">
        <v>973773742.38999999</v>
      </c>
      <c r="D19" s="33">
        <v>1291126582.6800001</v>
      </c>
      <c r="E19" s="33">
        <v>2077189304.4000001</v>
      </c>
      <c r="F19" s="33">
        <v>1591410.3</v>
      </c>
      <c r="G19" s="34">
        <f t="shared" si="0"/>
        <v>4343681039.7700005</v>
      </c>
    </row>
    <row r="20" spans="1:7" x14ac:dyDescent="0.25">
      <c r="A20" s="10">
        <v>13</v>
      </c>
      <c r="B20" s="11" t="s">
        <v>199</v>
      </c>
      <c r="C20" s="33">
        <v>846110170.50999999</v>
      </c>
      <c r="D20" s="33">
        <v>1121857455.6700001</v>
      </c>
      <c r="E20" s="33">
        <v>1861602876.6800001</v>
      </c>
      <c r="F20" s="33">
        <v>1591410.3</v>
      </c>
      <c r="G20" s="34">
        <f t="shared" si="0"/>
        <v>3831161913.1600003</v>
      </c>
    </row>
    <row r="21" spans="1:7" x14ac:dyDescent="0.25">
      <c r="A21" s="10">
        <v>14</v>
      </c>
      <c r="B21" s="11" t="s">
        <v>200</v>
      </c>
      <c r="C21" s="33">
        <v>857718640.91999996</v>
      </c>
      <c r="D21" s="33">
        <v>1137249126.3099999</v>
      </c>
      <c r="E21" s="33">
        <v>1959505077.1800001</v>
      </c>
      <c r="F21" s="33">
        <v>1591410.3</v>
      </c>
      <c r="G21" s="34">
        <f t="shared" si="0"/>
        <v>3956064254.71</v>
      </c>
    </row>
    <row r="22" spans="1:7" x14ac:dyDescent="0.25">
      <c r="A22" s="10">
        <v>15</v>
      </c>
      <c r="B22" s="11" t="s">
        <v>201</v>
      </c>
      <c r="C22" s="33">
        <v>724899874</v>
      </c>
      <c r="D22" s="33">
        <v>961144726.28999996</v>
      </c>
      <c r="E22" s="33">
        <v>1486132259.8399999</v>
      </c>
      <c r="F22" s="33">
        <v>1591410.3</v>
      </c>
      <c r="G22" s="34">
        <f t="shared" si="0"/>
        <v>3173768270.4300003</v>
      </c>
    </row>
    <row r="23" spans="1:7" x14ac:dyDescent="0.25">
      <c r="A23" s="10">
        <v>16</v>
      </c>
      <c r="B23" s="11" t="s">
        <v>202</v>
      </c>
      <c r="C23" s="33">
        <v>897307927.75999999</v>
      </c>
      <c r="D23" s="33">
        <v>1189740560.8299999</v>
      </c>
      <c r="E23" s="33">
        <v>2045634199.8699999</v>
      </c>
      <c r="F23" s="33">
        <v>12428417.6</v>
      </c>
      <c r="G23" s="34">
        <f t="shared" si="0"/>
        <v>4145111106.0599999</v>
      </c>
    </row>
    <row r="24" spans="1:7" x14ac:dyDescent="0.25">
      <c r="A24" s="10">
        <v>17</v>
      </c>
      <c r="B24" s="11" t="s">
        <v>203</v>
      </c>
      <c r="C24" s="33">
        <v>568439774.50999999</v>
      </c>
      <c r="D24" s="33">
        <v>753694283.98000002</v>
      </c>
      <c r="E24" s="33">
        <v>1338425705.29</v>
      </c>
      <c r="F24" s="33">
        <v>2538615.2999999998</v>
      </c>
      <c r="G24" s="34">
        <f t="shared" si="0"/>
        <v>2663098379.0799999</v>
      </c>
    </row>
    <row r="25" spans="1:7" x14ac:dyDescent="0.25">
      <c r="A25" s="10">
        <v>18</v>
      </c>
      <c r="B25" s="11" t="s">
        <v>204</v>
      </c>
      <c r="C25" s="33">
        <v>935848289.80999994</v>
      </c>
      <c r="D25" s="33">
        <v>1240841225.98</v>
      </c>
      <c r="E25" s="33">
        <v>2063618562.46</v>
      </c>
      <c r="F25" s="33">
        <v>1591410.3</v>
      </c>
      <c r="G25" s="34">
        <f t="shared" si="0"/>
        <v>4241899488.5500002</v>
      </c>
    </row>
    <row r="26" spans="1:7" x14ac:dyDescent="0.25">
      <c r="A26" s="10">
        <v>19</v>
      </c>
      <c r="B26" s="11" t="s">
        <v>205</v>
      </c>
      <c r="C26" s="33">
        <v>691365184.42999995</v>
      </c>
      <c r="D26" s="33">
        <v>916681082.16999996</v>
      </c>
      <c r="E26" s="33">
        <v>1500670125.6500001</v>
      </c>
      <c r="F26" s="33">
        <v>1591410.3</v>
      </c>
      <c r="G26" s="34">
        <f t="shared" si="0"/>
        <v>3110307802.5500002</v>
      </c>
    </row>
    <row r="27" spans="1:7" x14ac:dyDescent="0.25">
      <c r="A27" s="10">
        <v>20</v>
      </c>
      <c r="B27" s="11" t="s">
        <v>206</v>
      </c>
      <c r="C27" s="33">
        <v>628570665.98000002</v>
      </c>
      <c r="D27" s="33">
        <v>833421831.59000003</v>
      </c>
      <c r="E27" s="33">
        <v>1385262763.05</v>
      </c>
      <c r="F27" s="33">
        <v>1591410.3</v>
      </c>
      <c r="G27" s="34">
        <f t="shared" si="0"/>
        <v>2848846670.9200001</v>
      </c>
    </row>
    <row r="28" spans="1:7" x14ac:dyDescent="0.25">
      <c r="A28" s="10">
        <v>21</v>
      </c>
      <c r="B28" s="11" t="s">
        <v>207</v>
      </c>
      <c r="C28" s="33">
        <v>923568673.63999999</v>
      </c>
      <c r="D28" s="33">
        <v>1224559683.1700001</v>
      </c>
      <c r="E28" s="33">
        <v>1930326789.72</v>
      </c>
      <c r="F28" s="33">
        <v>1945217.8</v>
      </c>
      <c r="G28" s="34">
        <f t="shared" si="0"/>
        <v>4080400364.3299999</v>
      </c>
    </row>
    <row r="29" spans="1:7" x14ac:dyDescent="0.25">
      <c r="A29" s="10">
        <v>22</v>
      </c>
      <c r="B29" s="11" t="s">
        <v>208</v>
      </c>
      <c r="C29" s="33">
        <v>860135055.53999996</v>
      </c>
      <c r="D29" s="33">
        <v>1140453050.4000001</v>
      </c>
      <c r="E29" s="33">
        <v>1912373957.8599999</v>
      </c>
      <c r="F29" s="33">
        <v>4782850.95</v>
      </c>
      <c r="G29" s="34">
        <f t="shared" si="0"/>
        <v>3917744914.75</v>
      </c>
    </row>
    <row r="30" spans="1:7" x14ac:dyDescent="0.25">
      <c r="A30" s="35">
        <v>23</v>
      </c>
      <c r="B30" s="36" t="s">
        <v>209</v>
      </c>
      <c r="C30" s="37">
        <v>715463552.60000002</v>
      </c>
      <c r="D30" s="37">
        <v>948633107.97000003</v>
      </c>
      <c r="E30" s="37">
        <v>1558323569.6199999</v>
      </c>
      <c r="F30" s="37">
        <v>1691175.77</v>
      </c>
      <c r="G30" s="38">
        <f t="shared" si="0"/>
        <v>3224111405.96</v>
      </c>
    </row>
    <row r="31" spans="1:7" s="43" customFormat="1" ht="22.5" customHeight="1" thickBot="1" x14ac:dyDescent="0.3">
      <c r="A31" s="39"/>
      <c r="B31" s="40" t="s">
        <v>71</v>
      </c>
      <c r="C31" s="41">
        <f>SUM(C8:C30)</f>
        <v>20326634527.579998</v>
      </c>
      <c r="D31" s="41">
        <f t="shared" ref="D31:G31" si="1">SUM(D8:D30)</f>
        <v>26951084253.550003</v>
      </c>
      <c r="E31" s="41">
        <f t="shared" si="1"/>
        <v>43477736743.480011</v>
      </c>
      <c r="F31" s="41">
        <f t="shared" si="1"/>
        <v>73204873.73999998</v>
      </c>
      <c r="G31" s="42">
        <f t="shared" si="1"/>
        <v>90828660398.350021</v>
      </c>
    </row>
  </sheetData>
  <mergeCells count="3">
    <mergeCell ref="A2:G2"/>
    <mergeCell ref="A3:G3"/>
    <mergeCell ref="A4:G4"/>
  </mergeCells>
  <pageMargins left="0.97" right="0.42" top="0.74803149606299213" bottom="0.74803149606299213" header="0.31496062992125984" footer="0.31496062992125984"/>
  <pageSetup paperSize="9" scale="65" orientation="portrait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9"/>
  <sheetViews>
    <sheetView view="pageBreakPreview" zoomScaleSheetLayoutView="100" workbookViewId="0">
      <selection activeCell="K25" sqref="K25"/>
    </sheetView>
  </sheetViews>
  <sheetFormatPr defaultRowHeight="15" x14ac:dyDescent="0.25"/>
  <cols>
    <col min="1" max="1" width="4.85546875" style="4" customWidth="1"/>
    <col min="2" max="2" width="31.85546875" style="4" customWidth="1"/>
    <col min="3" max="3" width="21.140625" style="4" customWidth="1"/>
    <col min="4" max="4" width="30.7109375" style="4" customWidth="1"/>
    <col min="5" max="5" width="6" style="4" customWidth="1"/>
    <col min="6" max="16384" width="9.140625" style="4"/>
  </cols>
  <sheetData>
    <row r="1" spans="1:23" x14ac:dyDescent="0.25">
      <c r="D1" s="5" t="s">
        <v>218</v>
      </c>
    </row>
    <row r="2" spans="1:23" x14ac:dyDescent="0.25">
      <c r="A2" s="692"/>
      <c r="B2" s="692"/>
      <c r="C2" s="692"/>
      <c r="D2" s="692"/>
    </row>
    <row r="3" spans="1:23" x14ac:dyDescent="0.25">
      <c r="A3" s="692" t="s">
        <v>219</v>
      </c>
      <c r="B3" s="692"/>
      <c r="C3" s="692"/>
      <c r="D3" s="692"/>
    </row>
    <row r="4" spans="1:23" ht="17.25" customHeight="1" x14ac:dyDescent="0.25">
      <c r="A4" s="693" t="s">
        <v>220</v>
      </c>
      <c r="B4" s="693"/>
      <c r="C4" s="693"/>
      <c r="D4" s="693"/>
    </row>
    <row r="5" spans="1:23" ht="15.75" thickBot="1" x14ac:dyDescent="0.3"/>
    <row r="6" spans="1:23" s="9" customFormat="1" ht="22.5" customHeight="1" x14ac:dyDescent="0.25">
      <c r="A6" s="6" t="s">
        <v>79</v>
      </c>
      <c r="B6" s="7" t="s">
        <v>185</v>
      </c>
      <c r="C6" s="7" t="s">
        <v>71</v>
      </c>
      <c r="D6" s="8" t="s">
        <v>186</v>
      </c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</row>
    <row r="7" spans="1:23" s="47" customFormat="1" x14ac:dyDescent="0.25">
      <c r="A7" s="44">
        <v>1</v>
      </c>
      <c r="B7" s="45" t="s">
        <v>187</v>
      </c>
      <c r="C7" s="11">
        <v>1813003730</v>
      </c>
      <c r="D7" s="46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</row>
    <row r="8" spans="1:23" x14ac:dyDescent="0.25">
      <c r="A8" s="10">
        <v>2</v>
      </c>
      <c r="B8" s="11" t="s">
        <v>188</v>
      </c>
      <c r="C8" s="11">
        <v>234122011</v>
      </c>
      <c r="D8" s="12"/>
    </row>
    <row r="9" spans="1:23" x14ac:dyDescent="0.25">
      <c r="A9" s="10">
        <v>3</v>
      </c>
      <c r="B9" s="11" t="s">
        <v>189</v>
      </c>
      <c r="C9" s="11">
        <v>2788990908</v>
      </c>
      <c r="D9" s="12"/>
    </row>
    <row r="10" spans="1:23" x14ac:dyDescent="0.25">
      <c r="A10" s="10">
        <v>4</v>
      </c>
      <c r="B10" s="11" t="s">
        <v>190</v>
      </c>
      <c r="C10" s="11">
        <v>2897858988</v>
      </c>
      <c r="D10" s="12"/>
    </row>
    <row r="11" spans="1:23" x14ac:dyDescent="0.25">
      <c r="A11" s="10">
        <v>5</v>
      </c>
      <c r="B11" s="11" t="s">
        <v>191</v>
      </c>
      <c r="C11" s="11">
        <v>624800525</v>
      </c>
      <c r="D11" s="12"/>
    </row>
    <row r="12" spans="1:23" x14ac:dyDescent="0.25">
      <c r="A12" s="10">
        <v>6</v>
      </c>
      <c r="B12" s="11" t="s">
        <v>192</v>
      </c>
      <c r="C12" s="11">
        <v>3009650776</v>
      </c>
      <c r="D12" s="12"/>
    </row>
    <row r="13" spans="1:23" x14ac:dyDescent="0.25">
      <c r="A13" s="10">
        <v>7</v>
      </c>
      <c r="B13" s="11" t="s">
        <v>193</v>
      </c>
      <c r="C13" s="11">
        <v>1023799240</v>
      </c>
      <c r="D13" s="12"/>
    </row>
    <row r="14" spans="1:23" x14ac:dyDescent="0.25">
      <c r="A14" s="10">
        <v>8</v>
      </c>
      <c r="B14" s="11" t="s">
        <v>194</v>
      </c>
      <c r="C14" s="11">
        <v>960015883</v>
      </c>
      <c r="D14" s="12"/>
    </row>
    <row r="15" spans="1:23" x14ac:dyDescent="0.25">
      <c r="A15" s="10">
        <v>9</v>
      </c>
      <c r="B15" s="11" t="s">
        <v>195</v>
      </c>
      <c r="C15" s="11">
        <v>1323493741</v>
      </c>
      <c r="D15" s="12"/>
    </row>
    <row r="16" spans="1:23" x14ac:dyDescent="0.25">
      <c r="A16" s="10">
        <v>10</v>
      </c>
      <c r="B16" s="11" t="s">
        <v>196</v>
      </c>
      <c r="C16" s="11">
        <v>4047777634</v>
      </c>
      <c r="D16" s="12"/>
    </row>
    <row r="17" spans="1:4" x14ac:dyDescent="0.25">
      <c r="A17" s="10">
        <v>11</v>
      </c>
      <c r="B17" s="11" t="s">
        <v>197</v>
      </c>
      <c r="C17" s="11">
        <v>2859232602</v>
      </c>
      <c r="D17" s="12"/>
    </row>
    <row r="18" spans="1:4" x14ac:dyDescent="0.25">
      <c r="A18" s="10">
        <v>12</v>
      </c>
      <c r="B18" s="11" t="s">
        <v>198</v>
      </c>
      <c r="C18" s="11">
        <v>1350818037</v>
      </c>
      <c r="D18" s="12"/>
    </row>
    <row r="19" spans="1:4" x14ac:dyDescent="0.25">
      <c r="A19" s="10">
        <v>13</v>
      </c>
      <c r="B19" s="11" t="s">
        <v>199</v>
      </c>
      <c r="C19" s="11">
        <v>614640280</v>
      </c>
      <c r="D19" s="12"/>
    </row>
    <row r="20" spans="1:4" x14ac:dyDescent="0.25">
      <c r="A20" s="10">
        <v>14</v>
      </c>
      <c r="B20" s="11" t="s">
        <v>200</v>
      </c>
      <c r="C20" s="11">
        <v>1353363553</v>
      </c>
      <c r="D20" s="12"/>
    </row>
    <row r="21" spans="1:4" x14ac:dyDescent="0.25">
      <c r="A21" s="10">
        <v>15</v>
      </c>
      <c r="B21" s="11" t="s">
        <v>201</v>
      </c>
      <c r="C21" s="11">
        <v>1141925726</v>
      </c>
      <c r="D21" s="12"/>
    </row>
    <row r="22" spans="1:4" x14ac:dyDescent="0.25">
      <c r="A22" s="10">
        <v>16</v>
      </c>
      <c r="B22" s="11" t="s">
        <v>202</v>
      </c>
      <c r="C22" s="11">
        <v>1923100931</v>
      </c>
      <c r="D22" s="12"/>
    </row>
    <row r="23" spans="1:4" x14ac:dyDescent="0.25">
      <c r="A23" s="10">
        <v>17</v>
      </c>
      <c r="B23" s="11" t="s">
        <v>203</v>
      </c>
      <c r="C23" s="11">
        <v>526659976</v>
      </c>
      <c r="D23" s="12"/>
    </row>
    <row r="24" spans="1:4" x14ac:dyDescent="0.25">
      <c r="A24" s="10">
        <v>18</v>
      </c>
      <c r="B24" s="11" t="s">
        <v>204</v>
      </c>
      <c r="C24" s="11">
        <v>1527825943</v>
      </c>
      <c r="D24" s="12"/>
    </row>
    <row r="25" spans="1:4" x14ac:dyDescent="0.25">
      <c r="A25" s="10">
        <v>19</v>
      </c>
      <c r="B25" s="11" t="s">
        <v>205</v>
      </c>
      <c r="C25" s="11">
        <v>805153966</v>
      </c>
      <c r="D25" s="12"/>
    </row>
    <row r="26" spans="1:4" x14ac:dyDescent="0.25">
      <c r="A26" s="10">
        <v>20</v>
      </c>
      <c r="B26" s="11" t="s">
        <v>206</v>
      </c>
      <c r="C26" s="11">
        <v>604909136</v>
      </c>
      <c r="D26" s="12"/>
    </row>
    <row r="27" spans="1:4" x14ac:dyDescent="0.25">
      <c r="A27" s="10">
        <v>21</v>
      </c>
      <c r="B27" s="11" t="s">
        <v>207</v>
      </c>
      <c r="C27" s="11">
        <v>1363371067</v>
      </c>
      <c r="D27" s="12"/>
    </row>
    <row r="28" spans="1:4" x14ac:dyDescent="0.25">
      <c r="A28" s="10">
        <v>22</v>
      </c>
      <c r="B28" s="11" t="s">
        <v>208</v>
      </c>
      <c r="C28" s="11">
        <v>1087997152</v>
      </c>
      <c r="D28" s="12"/>
    </row>
    <row r="29" spans="1:4" x14ac:dyDescent="0.25">
      <c r="A29" s="13">
        <v>23</v>
      </c>
      <c r="B29" s="14" t="s">
        <v>209</v>
      </c>
      <c r="C29" s="11">
        <v>968685183</v>
      </c>
      <c r="D29" s="15"/>
    </row>
    <row r="30" spans="1:4" ht="15.75" thickBot="1" x14ac:dyDescent="0.3">
      <c r="A30" s="694" t="s">
        <v>210</v>
      </c>
      <c r="B30" s="695"/>
      <c r="C30" s="16">
        <f>SUM(C7:C29)</f>
        <v>34851196988</v>
      </c>
      <c r="D30" s="17"/>
    </row>
    <row r="32" spans="1:4" x14ac:dyDescent="0.25">
      <c r="B32" s="18"/>
      <c r="C32" s="18"/>
    </row>
    <row r="33" spans="2:4" x14ac:dyDescent="0.25">
      <c r="B33" s="18"/>
      <c r="C33" s="18"/>
    </row>
    <row r="34" spans="2:4" x14ac:dyDescent="0.25">
      <c r="B34" s="18"/>
      <c r="C34" s="18"/>
    </row>
    <row r="35" spans="2:4" x14ac:dyDescent="0.25">
      <c r="B35" s="19"/>
      <c r="C35" s="20"/>
    </row>
    <row r="37" spans="2:4" x14ac:dyDescent="0.25">
      <c r="D37" s="18"/>
    </row>
    <row r="39" spans="2:4" x14ac:dyDescent="0.25">
      <c r="B39" s="21"/>
    </row>
  </sheetData>
  <mergeCells count="4">
    <mergeCell ref="A2:D2"/>
    <mergeCell ref="A3:D3"/>
    <mergeCell ref="A4:D4"/>
    <mergeCell ref="A30:B30"/>
  </mergeCells>
  <pageMargins left="0.72" right="0" top="0.55118110236220474" bottom="0.55118110236220474" header="0.31496062992125984" footer="0.31496062992125984"/>
  <pageSetup paperSize="9" orientation="portrait" r:id="rId1"/>
  <colBreaks count="1" manualBreakCount="1">
    <brk id="4" max="1048575" man="1"/>
  </colBreaks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"/>
  <sheetViews>
    <sheetView view="pageBreakPreview" zoomScaleSheetLayoutView="100" workbookViewId="0">
      <selection activeCell="A2" sqref="A2:E2"/>
    </sheetView>
  </sheetViews>
  <sheetFormatPr defaultRowHeight="12.75" x14ac:dyDescent="0.25"/>
  <cols>
    <col min="1" max="1" width="4.42578125" style="198" bestFit="1" customWidth="1"/>
    <col min="2" max="2" width="39.28515625" style="199" customWidth="1"/>
    <col min="3" max="3" width="39.28515625" style="199" bestFit="1" customWidth="1"/>
    <col min="4" max="4" width="45.28515625" style="199" customWidth="1"/>
    <col min="5" max="5" width="19.85546875" style="199" bestFit="1" customWidth="1"/>
    <col min="6" max="256" width="9.140625" style="199"/>
    <col min="257" max="257" width="4.28515625" style="199" bestFit="1" customWidth="1"/>
    <col min="258" max="258" width="38.140625" style="199" bestFit="1" customWidth="1"/>
    <col min="259" max="259" width="35.140625" style="199" customWidth="1"/>
    <col min="260" max="260" width="50.42578125" style="199" customWidth="1"/>
    <col min="261" max="261" width="23.140625" style="199" bestFit="1" customWidth="1"/>
    <col min="262" max="512" width="9.140625" style="199"/>
    <col min="513" max="513" width="4.28515625" style="199" bestFit="1" customWidth="1"/>
    <col min="514" max="514" width="38.140625" style="199" bestFit="1" customWidth="1"/>
    <col min="515" max="515" width="35.140625" style="199" customWidth="1"/>
    <col min="516" max="516" width="50.42578125" style="199" customWidth="1"/>
    <col min="517" max="517" width="23.140625" style="199" bestFit="1" customWidth="1"/>
    <col min="518" max="768" width="9.140625" style="199"/>
    <col min="769" max="769" width="4.28515625" style="199" bestFit="1" customWidth="1"/>
    <col min="770" max="770" width="38.140625" style="199" bestFit="1" customWidth="1"/>
    <col min="771" max="771" width="35.140625" style="199" customWidth="1"/>
    <col min="772" max="772" width="50.42578125" style="199" customWidth="1"/>
    <col min="773" max="773" width="23.140625" style="199" bestFit="1" customWidth="1"/>
    <col min="774" max="1024" width="9.140625" style="199"/>
    <col min="1025" max="1025" width="4.28515625" style="199" bestFit="1" customWidth="1"/>
    <col min="1026" max="1026" width="38.140625" style="199" bestFit="1" customWidth="1"/>
    <col min="1027" max="1027" width="35.140625" style="199" customWidth="1"/>
    <col min="1028" max="1028" width="50.42578125" style="199" customWidth="1"/>
    <col min="1029" max="1029" width="23.140625" style="199" bestFit="1" customWidth="1"/>
    <col min="1030" max="1280" width="9.140625" style="199"/>
    <col min="1281" max="1281" width="4.28515625" style="199" bestFit="1" customWidth="1"/>
    <col min="1282" max="1282" width="38.140625" style="199" bestFit="1" customWidth="1"/>
    <col min="1283" max="1283" width="35.140625" style="199" customWidth="1"/>
    <col min="1284" max="1284" width="50.42578125" style="199" customWidth="1"/>
    <col min="1285" max="1285" width="23.140625" style="199" bestFit="1" customWidth="1"/>
    <col min="1286" max="1536" width="9.140625" style="199"/>
    <col min="1537" max="1537" width="4.28515625" style="199" bestFit="1" customWidth="1"/>
    <col min="1538" max="1538" width="38.140625" style="199" bestFit="1" customWidth="1"/>
    <col min="1539" max="1539" width="35.140625" style="199" customWidth="1"/>
    <col min="1540" max="1540" width="50.42578125" style="199" customWidth="1"/>
    <col min="1541" max="1541" width="23.140625" style="199" bestFit="1" customWidth="1"/>
    <col min="1542" max="1792" width="9.140625" style="199"/>
    <col min="1793" max="1793" width="4.28515625" style="199" bestFit="1" customWidth="1"/>
    <col min="1794" max="1794" width="38.140625" style="199" bestFit="1" customWidth="1"/>
    <col min="1795" max="1795" width="35.140625" style="199" customWidth="1"/>
    <col min="1796" max="1796" width="50.42578125" style="199" customWidth="1"/>
    <col min="1797" max="1797" width="23.140625" style="199" bestFit="1" customWidth="1"/>
    <col min="1798" max="2048" width="9.140625" style="199"/>
    <col min="2049" max="2049" width="4.28515625" style="199" bestFit="1" customWidth="1"/>
    <col min="2050" max="2050" width="38.140625" style="199" bestFit="1" customWidth="1"/>
    <col min="2051" max="2051" width="35.140625" style="199" customWidth="1"/>
    <col min="2052" max="2052" width="50.42578125" style="199" customWidth="1"/>
    <col min="2053" max="2053" width="23.140625" style="199" bestFit="1" customWidth="1"/>
    <col min="2054" max="2304" width="9.140625" style="199"/>
    <col min="2305" max="2305" width="4.28515625" style="199" bestFit="1" customWidth="1"/>
    <col min="2306" max="2306" width="38.140625" style="199" bestFit="1" customWidth="1"/>
    <col min="2307" max="2307" width="35.140625" style="199" customWidth="1"/>
    <col min="2308" max="2308" width="50.42578125" style="199" customWidth="1"/>
    <col min="2309" max="2309" width="23.140625" style="199" bestFit="1" customWidth="1"/>
    <col min="2310" max="2560" width="9.140625" style="199"/>
    <col min="2561" max="2561" width="4.28515625" style="199" bestFit="1" customWidth="1"/>
    <col min="2562" max="2562" width="38.140625" style="199" bestFit="1" customWidth="1"/>
    <col min="2563" max="2563" width="35.140625" style="199" customWidth="1"/>
    <col min="2564" max="2564" width="50.42578125" style="199" customWidth="1"/>
    <col min="2565" max="2565" width="23.140625" style="199" bestFit="1" customWidth="1"/>
    <col min="2566" max="2816" width="9.140625" style="199"/>
    <col min="2817" max="2817" width="4.28515625" style="199" bestFit="1" customWidth="1"/>
    <col min="2818" max="2818" width="38.140625" style="199" bestFit="1" customWidth="1"/>
    <col min="2819" max="2819" width="35.140625" style="199" customWidth="1"/>
    <col min="2820" max="2820" width="50.42578125" style="199" customWidth="1"/>
    <col min="2821" max="2821" width="23.140625" style="199" bestFit="1" customWidth="1"/>
    <col min="2822" max="3072" width="9.140625" style="199"/>
    <col min="3073" max="3073" width="4.28515625" style="199" bestFit="1" customWidth="1"/>
    <col min="3074" max="3074" width="38.140625" style="199" bestFit="1" customWidth="1"/>
    <col min="3075" max="3075" width="35.140625" style="199" customWidth="1"/>
    <col min="3076" max="3076" width="50.42578125" style="199" customWidth="1"/>
    <col min="3077" max="3077" width="23.140625" style="199" bestFit="1" customWidth="1"/>
    <col min="3078" max="3328" width="9.140625" style="199"/>
    <col min="3329" max="3329" width="4.28515625" style="199" bestFit="1" customWidth="1"/>
    <col min="3330" max="3330" width="38.140625" style="199" bestFit="1" customWidth="1"/>
    <col min="3331" max="3331" width="35.140625" style="199" customWidth="1"/>
    <col min="3332" max="3332" width="50.42578125" style="199" customWidth="1"/>
    <col min="3333" max="3333" width="23.140625" style="199" bestFit="1" customWidth="1"/>
    <col min="3334" max="3584" width="9.140625" style="199"/>
    <col min="3585" max="3585" width="4.28515625" style="199" bestFit="1" customWidth="1"/>
    <col min="3586" max="3586" width="38.140625" style="199" bestFit="1" customWidth="1"/>
    <col min="3587" max="3587" width="35.140625" style="199" customWidth="1"/>
    <col min="3588" max="3588" width="50.42578125" style="199" customWidth="1"/>
    <col min="3589" max="3589" width="23.140625" style="199" bestFit="1" customWidth="1"/>
    <col min="3590" max="3840" width="9.140625" style="199"/>
    <col min="3841" max="3841" width="4.28515625" style="199" bestFit="1" customWidth="1"/>
    <col min="3842" max="3842" width="38.140625" style="199" bestFit="1" customWidth="1"/>
    <col min="3843" max="3843" width="35.140625" style="199" customWidth="1"/>
    <col min="3844" max="3844" width="50.42578125" style="199" customWidth="1"/>
    <col min="3845" max="3845" width="23.140625" style="199" bestFit="1" customWidth="1"/>
    <col min="3846" max="4096" width="9.140625" style="199"/>
    <col min="4097" max="4097" width="4.28515625" style="199" bestFit="1" customWidth="1"/>
    <col min="4098" max="4098" width="38.140625" style="199" bestFit="1" customWidth="1"/>
    <col min="4099" max="4099" width="35.140625" style="199" customWidth="1"/>
    <col min="4100" max="4100" width="50.42578125" style="199" customWidth="1"/>
    <col min="4101" max="4101" width="23.140625" style="199" bestFit="1" customWidth="1"/>
    <col min="4102" max="4352" width="9.140625" style="199"/>
    <col min="4353" max="4353" width="4.28515625" style="199" bestFit="1" customWidth="1"/>
    <col min="4354" max="4354" width="38.140625" style="199" bestFit="1" customWidth="1"/>
    <col min="4355" max="4355" width="35.140625" style="199" customWidth="1"/>
    <col min="4356" max="4356" width="50.42578125" style="199" customWidth="1"/>
    <col min="4357" max="4357" width="23.140625" style="199" bestFit="1" customWidth="1"/>
    <col min="4358" max="4608" width="9.140625" style="199"/>
    <col min="4609" max="4609" width="4.28515625" style="199" bestFit="1" customWidth="1"/>
    <col min="4610" max="4610" width="38.140625" style="199" bestFit="1" customWidth="1"/>
    <col min="4611" max="4611" width="35.140625" style="199" customWidth="1"/>
    <col min="4612" max="4612" width="50.42578125" style="199" customWidth="1"/>
    <col min="4613" max="4613" width="23.140625" style="199" bestFit="1" customWidth="1"/>
    <col min="4614" max="4864" width="9.140625" style="199"/>
    <col min="4865" max="4865" width="4.28515625" style="199" bestFit="1" customWidth="1"/>
    <col min="4866" max="4866" width="38.140625" style="199" bestFit="1" customWidth="1"/>
    <col min="4867" max="4867" width="35.140625" style="199" customWidth="1"/>
    <col min="4868" max="4868" width="50.42578125" style="199" customWidth="1"/>
    <col min="4869" max="4869" width="23.140625" style="199" bestFit="1" customWidth="1"/>
    <col min="4870" max="5120" width="9.140625" style="199"/>
    <col min="5121" max="5121" width="4.28515625" style="199" bestFit="1" customWidth="1"/>
    <col min="5122" max="5122" width="38.140625" style="199" bestFit="1" customWidth="1"/>
    <col min="5123" max="5123" width="35.140625" style="199" customWidth="1"/>
    <col min="5124" max="5124" width="50.42578125" style="199" customWidth="1"/>
    <col min="5125" max="5125" width="23.140625" style="199" bestFit="1" customWidth="1"/>
    <col min="5126" max="5376" width="9.140625" style="199"/>
    <col min="5377" max="5377" width="4.28515625" style="199" bestFit="1" customWidth="1"/>
    <col min="5378" max="5378" width="38.140625" style="199" bestFit="1" customWidth="1"/>
    <col min="5379" max="5379" width="35.140625" style="199" customWidth="1"/>
    <col min="5380" max="5380" width="50.42578125" style="199" customWidth="1"/>
    <col min="5381" max="5381" width="23.140625" style="199" bestFit="1" customWidth="1"/>
    <col min="5382" max="5632" width="9.140625" style="199"/>
    <col min="5633" max="5633" width="4.28515625" style="199" bestFit="1" customWidth="1"/>
    <col min="5634" max="5634" width="38.140625" style="199" bestFit="1" customWidth="1"/>
    <col min="5635" max="5635" width="35.140625" style="199" customWidth="1"/>
    <col min="5636" max="5636" width="50.42578125" style="199" customWidth="1"/>
    <col min="5637" max="5637" width="23.140625" style="199" bestFit="1" customWidth="1"/>
    <col min="5638" max="5888" width="9.140625" style="199"/>
    <col min="5889" max="5889" width="4.28515625" style="199" bestFit="1" customWidth="1"/>
    <col min="5890" max="5890" width="38.140625" style="199" bestFit="1" customWidth="1"/>
    <col min="5891" max="5891" width="35.140625" style="199" customWidth="1"/>
    <col min="5892" max="5892" width="50.42578125" style="199" customWidth="1"/>
    <col min="5893" max="5893" width="23.140625" style="199" bestFit="1" customWidth="1"/>
    <col min="5894" max="6144" width="9.140625" style="199"/>
    <col min="6145" max="6145" width="4.28515625" style="199" bestFit="1" customWidth="1"/>
    <col min="6146" max="6146" width="38.140625" style="199" bestFit="1" customWidth="1"/>
    <col min="6147" max="6147" width="35.140625" style="199" customWidth="1"/>
    <col min="6148" max="6148" width="50.42578125" style="199" customWidth="1"/>
    <col min="6149" max="6149" width="23.140625" style="199" bestFit="1" customWidth="1"/>
    <col min="6150" max="6400" width="9.140625" style="199"/>
    <col min="6401" max="6401" width="4.28515625" style="199" bestFit="1" customWidth="1"/>
    <col min="6402" max="6402" width="38.140625" style="199" bestFit="1" customWidth="1"/>
    <col min="6403" max="6403" width="35.140625" style="199" customWidth="1"/>
    <col min="6404" max="6404" width="50.42578125" style="199" customWidth="1"/>
    <col min="6405" max="6405" width="23.140625" style="199" bestFit="1" customWidth="1"/>
    <col min="6406" max="6656" width="9.140625" style="199"/>
    <col min="6657" max="6657" width="4.28515625" style="199" bestFit="1" customWidth="1"/>
    <col min="6658" max="6658" width="38.140625" style="199" bestFit="1" customWidth="1"/>
    <col min="6659" max="6659" width="35.140625" style="199" customWidth="1"/>
    <col min="6660" max="6660" width="50.42578125" style="199" customWidth="1"/>
    <col min="6661" max="6661" width="23.140625" style="199" bestFit="1" customWidth="1"/>
    <col min="6662" max="6912" width="9.140625" style="199"/>
    <col min="6913" max="6913" width="4.28515625" style="199" bestFit="1" customWidth="1"/>
    <col min="6914" max="6914" width="38.140625" style="199" bestFit="1" customWidth="1"/>
    <col min="6915" max="6915" width="35.140625" style="199" customWidth="1"/>
    <col min="6916" max="6916" width="50.42578125" style="199" customWidth="1"/>
    <col min="6917" max="6917" width="23.140625" style="199" bestFit="1" customWidth="1"/>
    <col min="6918" max="7168" width="9.140625" style="199"/>
    <col min="7169" max="7169" width="4.28515625" style="199" bestFit="1" customWidth="1"/>
    <col min="7170" max="7170" width="38.140625" style="199" bestFit="1" customWidth="1"/>
    <col min="7171" max="7171" width="35.140625" style="199" customWidth="1"/>
    <col min="7172" max="7172" width="50.42578125" style="199" customWidth="1"/>
    <col min="7173" max="7173" width="23.140625" style="199" bestFit="1" customWidth="1"/>
    <col min="7174" max="7424" width="9.140625" style="199"/>
    <col min="7425" max="7425" width="4.28515625" style="199" bestFit="1" customWidth="1"/>
    <col min="7426" max="7426" width="38.140625" style="199" bestFit="1" customWidth="1"/>
    <col min="7427" max="7427" width="35.140625" style="199" customWidth="1"/>
    <col min="7428" max="7428" width="50.42578125" style="199" customWidth="1"/>
    <col min="7429" max="7429" width="23.140625" style="199" bestFit="1" customWidth="1"/>
    <col min="7430" max="7680" width="9.140625" style="199"/>
    <col min="7681" max="7681" width="4.28515625" style="199" bestFit="1" customWidth="1"/>
    <col min="7682" max="7682" width="38.140625" style="199" bestFit="1" customWidth="1"/>
    <col min="7683" max="7683" width="35.140625" style="199" customWidth="1"/>
    <col min="7684" max="7684" width="50.42578125" style="199" customWidth="1"/>
    <col min="7685" max="7685" width="23.140625" style="199" bestFit="1" customWidth="1"/>
    <col min="7686" max="7936" width="9.140625" style="199"/>
    <col min="7937" max="7937" width="4.28515625" style="199" bestFit="1" customWidth="1"/>
    <col min="7938" max="7938" width="38.140625" style="199" bestFit="1" customWidth="1"/>
    <col min="7939" max="7939" width="35.140625" style="199" customWidth="1"/>
    <col min="7940" max="7940" width="50.42578125" style="199" customWidth="1"/>
    <col min="7941" max="7941" width="23.140625" style="199" bestFit="1" customWidth="1"/>
    <col min="7942" max="8192" width="9.140625" style="199"/>
    <col min="8193" max="8193" width="4.28515625" style="199" bestFit="1" customWidth="1"/>
    <col min="8194" max="8194" width="38.140625" style="199" bestFit="1" customWidth="1"/>
    <col min="8195" max="8195" width="35.140625" style="199" customWidth="1"/>
    <col min="8196" max="8196" width="50.42578125" style="199" customWidth="1"/>
    <col min="8197" max="8197" width="23.140625" style="199" bestFit="1" customWidth="1"/>
    <col min="8198" max="8448" width="9.140625" style="199"/>
    <col min="8449" max="8449" width="4.28515625" style="199" bestFit="1" customWidth="1"/>
    <col min="8450" max="8450" width="38.140625" style="199" bestFit="1" customWidth="1"/>
    <col min="8451" max="8451" width="35.140625" style="199" customWidth="1"/>
    <col min="8452" max="8452" width="50.42578125" style="199" customWidth="1"/>
    <col min="8453" max="8453" width="23.140625" style="199" bestFit="1" customWidth="1"/>
    <col min="8454" max="8704" width="9.140625" style="199"/>
    <col min="8705" max="8705" width="4.28515625" style="199" bestFit="1" customWidth="1"/>
    <col min="8706" max="8706" width="38.140625" style="199" bestFit="1" customWidth="1"/>
    <col min="8707" max="8707" width="35.140625" style="199" customWidth="1"/>
    <col min="8708" max="8708" width="50.42578125" style="199" customWidth="1"/>
    <col min="8709" max="8709" width="23.140625" style="199" bestFit="1" customWidth="1"/>
    <col min="8710" max="8960" width="9.140625" style="199"/>
    <col min="8961" max="8961" width="4.28515625" style="199" bestFit="1" customWidth="1"/>
    <col min="8962" max="8962" width="38.140625" style="199" bestFit="1" customWidth="1"/>
    <col min="8963" max="8963" width="35.140625" style="199" customWidth="1"/>
    <col min="8964" max="8964" width="50.42578125" style="199" customWidth="1"/>
    <col min="8965" max="8965" width="23.140625" style="199" bestFit="1" customWidth="1"/>
    <col min="8966" max="9216" width="9.140625" style="199"/>
    <col min="9217" max="9217" width="4.28515625" style="199" bestFit="1" customWidth="1"/>
    <col min="9218" max="9218" width="38.140625" style="199" bestFit="1" customWidth="1"/>
    <col min="9219" max="9219" width="35.140625" style="199" customWidth="1"/>
    <col min="9220" max="9220" width="50.42578125" style="199" customWidth="1"/>
    <col min="9221" max="9221" width="23.140625" style="199" bestFit="1" customWidth="1"/>
    <col min="9222" max="9472" width="9.140625" style="199"/>
    <col min="9473" max="9473" width="4.28515625" style="199" bestFit="1" customWidth="1"/>
    <col min="9474" max="9474" width="38.140625" style="199" bestFit="1" customWidth="1"/>
    <col min="9475" max="9475" width="35.140625" style="199" customWidth="1"/>
    <col min="9476" max="9476" width="50.42578125" style="199" customWidth="1"/>
    <col min="9477" max="9477" width="23.140625" style="199" bestFit="1" customWidth="1"/>
    <col min="9478" max="9728" width="9.140625" style="199"/>
    <col min="9729" max="9729" width="4.28515625" style="199" bestFit="1" customWidth="1"/>
    <col min="9730" max="9730" width="38.140625" style="199" bestFit="1" customWidth="1"/>
    <col min="9731" max="9731" width="35.140625" style="199" customWidth="1"/>
    <col min="9732" max="9732" width="50.42578125" style="199" customWidth="1"/>
    <col min="9733" max="9733" width="23.140625" style="199" bestFit="1" customWidth="1"/>
    <col min="9734" max="9984" width="9.140625" style="199"/>
    <col min="9985" max="9985" width="4.28515625" style="199" bestFit="1" customWidth="1"/>
    <col min="9986" max="9986" width="38.140625" style="199" bestFit="1" customWidth="1"/>
    <col min="9987" max="9987" width="35.140625" style="199" customWidth="1"/>
    <col min="9988" max="9988" width="50.42578125" style="199" customWidth="1"/>
    <col min="9989" max="9989" width="23.140625" style="199" bestFit="1" customWidth="1"/>
    <col min="9990" max="10240" width="9.140625" style="199"/>
    <col min="10241" max="10241" width="4.28515625" style="199" bestFit="1" customWidth="1"/>
    <col min="10242" max="10242" width="38.140625" style="199" bestFit="1" customWidth="1"/>
    <col min="10243" max="10243" width="35.140625" style="199" customWidth="1"/>
    <col min="10244" max="10244" width="50.42578125" style="199" customWidth="1"/>
    <col min="10245" max="10245" width="23.140625" style="199" bestFit="1" customWidth="1"/>
    <col min="10246" max="10496" width="9.140625" style="199"/>
    <col min="10497" max="10497" width="4.28515625" style="199" bestFit="1" customWidth="1"/>
    <col min="10498" max="10498" width="38.140625" style="199" bestFit="1" customWidth="1"/>
    <col min="10499" max="10499" width="35.140625" style="199" customWidth="1"/>
    <col min="10500" max="10500" width="50.42578125" style="199" customWidth="1"/>
    <col min="10501" max="10501" width="23.140625" style="199" bestFit="1" customWidth="1"/>
    <col min="10502" max="10752" width="9.140625" style="199"/>
    <col min="10753" max="10753" width="4.28515625" style="199" bestFit="1" customWidth="1"/>
    <col min="10754" max="10754" width="38.140625" style="199" bestFit="1" customWidth="1"/>
    <col min="10755" max="10755" width="35.140625" style="199" customWidth="1"/>
    <col min="10756" max="10756" width="50.42578125" style="199" customWidth="1"/>
    <col min="10757" max="10757" width="23.140625" style="199" bestFit="1" customWidth="1"/>
    <col min="10758" max="11008" width="9.140625" style="199"/>
    <col min="11009" max="11009" width="4.28515625" style="199" bestFit="1" customWidth="1"/>
    <col min="11010" max="11010" width="38.140625" style="199" bestFit="1" customWidth="1"/>
    <col min="11011" max="11011" width="35.140625" style="199" customWidth="1"/>
    <col min="11012" max="11012" width="50.42578125" style="199" customWidth="1"/>
    <col min="11013" max="11013" width="23.140625" style="199" bestFit="1" customWidth="1"/>
    <col min="11014" max="11264" width="9.140625" style="199"/>
    <col min="11265" max="11265" width="4.28515625" style="199" bestFit="1" customWidth="1"/>
    <col min="11266" max="11266" width="38.140625" style="199" bestFit="1" customWidth="1"/>
    <col min="11267" max="11267" width="35.140625" style="199" customWidth="1"/>
    <col min="11268" max="11268" width="50.42578125" style="199" customWidth="1"/>
    <col min="11269" max="11269" width="23.140625" style="199" bestFit="1" customWidth="1"/>
    <col min="11270" max="11520" width="9.140625" style="199"/>
    <col min="11521" max="11521" width="4.28515625" style="199" bestFit="1" customWidth="1"/>
    <col min="11522" max="11522" width="38.140625" style="199" bestFit="1" customWidth="1"/>
    <col min="11523" max="11523" width="35.140625" style="199" customWidth="1"/>
    <col min="11524" max="11524" width="50.42578125" style="199" customWidth="1"/>
    <col min="11525" max="11525" width="23.140625" style="199" bestFit="1" customWidth="1"/>
    <col min="11526" max="11776" width="9.140625" style="199"/>
    <col min="11777" max="11777" width="4.28515625" style="199" bestFit="1" customWidth="1"/>
    <col min="11778" max="11778" width="38.140625" style="199" bestFit="1" customWidth="1"/>
    <col min="11779" max="11779" width="35.140625" style="199" customWidth="1"/>
    <col min="11780" max="11780" width="50.42578125" style="199" customWidth="1"/>
    <col min="11781" max="11781" width="23.140625" style="199" bestFit="1" customWidth="1"/>
    <col min="11782" max="12032" width="9.140625" style="199"/>
    <col min="12033" max="12033" width="4.28515625" style="199" bestFit="1" customWidth="1"/>
    <col min="12034" max="12034" width="38.140625" style="199" bestFit="1" customWidth="1"/>
    <col min="12035" max="12035" width="35.140625" style="199" customWidth="1"/>
    <col min="12036" max="12036" width="50.42578125" style="199" customWidth="1"/>
    <col min="12037" max="12037" width="23.140625" style="199" bestFit="1" customWidth="1"/>
    <col min="12038" max="12288" width="9.140625" style="199"/>
    <col min="12289" max="12289" width="4.28515625" style="199" bestFit="1" customWidth="1"/>
    <col min="12290" max="12290" width="38.140625" style="199" bestFit="1" customWidth="1"/>
    <col min="12291" max="12291" width="35.140625" style="199" customWidth="1"/>
    <col min="12292" max="12292" width="50.42578125" style="199" customWidth="1"/>
    <col min="12293" max="12293" width="23.140625" style="199" bestFit="1" customWidth="1"/>
    <col min="12294" max="12544" width="9.140625" style="199"/>
    <col min="12545" max="12545" width="4.28515625" style="199" bestFit="1" customWidth="1"/>
    <col min="12546" max="12546" width="38.140625" style="199" bestFit="1" customWidth="1"/>
    <col min="12547" max="12547" width="35.140625" style="199" customWidth="1"/>
    <col min="12548" max="12548" width="50.42578125" style="199" customWidth="1"/>
    <col min="12549" max="12549" width="23.140625" style="199" bestFit="1" customWidth="1"/>
    <col min="12550" max="12800" width="9.140625" style="199"/>
    <col min="12801" max="12801" width="4.28515625" style="199" bestFit="1" customWidth="1"/>
    <col min="12802" max="12802" width="38.140625" style="199" bestFit="1" customWidth="1"/>
    <col min="12803" max="12803" width="35.140625" style="199" customWidth="1"/>
    <col min="12804" max="12804" width="50.42578125" style="199" customWidth="1"/>
    <col min="12805" max="12805" width="23.140625" style="199" bestFit="1" customWidth="1"/>
    <col min="12806" max="13056" width="9.140625" style="199"/>
    <col min="13057" max="13057" width="4.28515625" style="199" bestFit="1" customWidth="1"/>
    <col min="13058" max="13058" width="38.140625" style="199" bestFit="1" customWidth="1"/>
    <col min="13059" max="13059" width="35.140625" style="199" customWidth="1"/>
    <col min="13060" max="13060" width="50.42578125" style="199" customWidth="1"/>
    <col min="13061" max="13061" width="23.140625" style="199" bestFit="1" customWidth="1"/>
    <col min="13062" max="13312" width="9.140625" style="199"/>
    <col min="13313" max="13313" width="4.28515625" style="199" bestFit="1" customWidth="1"/>
    <col min="13314" max="13314" width="38.140625" style="199" bestFit="1" customWidth="1"/>
    <col min="13315" max="13315" width="35.140625" style="199" customWidth="1"/>
    <col min="13316" max="13316" width="50.42578125" style="199" customWidth="1"/>
    <col min="13317" max="13317" width="23.140625" style="199" bestFit="1" customWidth="1"/>
    <col min="13318" max="13568" width="9.140625" style="199"/>
    <col min="13569" max="13569" width="4.28515625" style="199" bestFit="1" customWidth="1"/>
    <col min="13570" max="13570" width="38.140625" style="199" bestFit="1" customWidth="1"/>
    <col min="13571" max="13571" width="35.140625" style="199" customWidth="1"/>
    <col min="13572" max="13572" width="50.42578125" style="199" customWidth="1"/>
    <col min="13573" max="13573" width="23.140625" style="199" bestFit="1" customWidth="1"/>
    <col min="13574" max="13824" width="9.140625" style="199"/>
    <col min="13825" max="13825" width="4.28515625" style="199" bestFit="1" customWidth="1"/>
    <col min="13826" max="13826" width="38.140625" style="199" bestFit="1" customWidth="1"/>
    <col min="13827" max="13827" width="35.140625" style="199" customWidth="1"/>
    <col min="13828" max="13828" width="50.42578125" style="199" customWidth="1"/>
    <col min="13829" max="13829" width="23.140625" style="199" bestFit="1" customWidth="1"/>
    <col min="13830" max="14080" width="9.140625" style="199"/>
    <col min="14081" max="14081" width="4.28515625" style="199" bestFit="1" customWidth="1"/>
    <col min="14082" max="14082" width="38.140625" style="199" bestFit="1" customWidth="1"/>
    <col min="14083" max="14083" width="35.140625" style="199" customWidth="1"/>
    <col min="14084" max="14084" width="50.42578125" style="199" customWidth="1"/>
    <col min="14085" max="14085" width="23.140625" style="199" bestFit="1" customWidth="1"/>
    <col min="14086" max="14336" width="9.140625" style="199"/>
    <col min="14337" max="14337" width="4.28515625" style="199" bestFit="1" customWidth="1"/>
    <col min="14338" max="14338" width="38.140625" style="199" bestFit="1" customWidth="1"/>
    <col min="14339" max="14339" width="35.140625" style="199" customWidth="1"/>
    <col min="14340" max="14340" width="50.42578125" style="199" customWidth="1"/>
    <col min="14341" max="14341" width="23.140625" style="199" bestFit="1" customWidth="1"/>
    <col min="14342" max="14592" width="9.140625" style="199"/>
    <col min="14593" max="14593" width="4.28515625" style="199" bestFit="1" customWidth="1"/>
    <col min="14594" max="14594" width="38.140625" style="199" bestFit="1" customWidth="1"/>
    <col min="14595" max="14595" width="35.140625" style="199" customWidth="1"/>
    <col min="14596" max="14596" width="50.42578125" style="199" customWidth="1"/>
    <col min="14597" max="14597" width="23.140625" style="199" bestFit="1" customWidth="1"/>
    <col min="14598" max="14848" width="9.140625" style="199"/>
    <col min="14849" max="14849" width="4.28515625" style="199" bestFit="1" customWidth="1"/>
    <col min="14850" max="14850" width="38.140625" style="199" bestFit="1" customWidth="1"/>
    <col min="14851" max="14851" width="35.140625" style="199" customWidth="1"/>
    <col min="14852" max="14852" width="50.42578125" style="199" customWidth="1"/>
    <col min="14853" max="14853" width="23.140625" style="199" bestFit="1" customWidth="1"/>
    <col min="14854" max="15104" width="9.140625" style="199"/>
    <col min="15105" max="15105" width="4.28515625" style="199" bestFit="1" customWidth="1"/>
    <col min="15106" max="15106" width="38.140625" style="199" bestFit="1" customWidth="1"/>
    <col min="15107" max="15107" width="35.140625" style="199" customWidth="1"/>
    <col min="15108" max="15108" width="50.42578125" style="199" customWidth="1"/>
    <col min="15109" max="15109" width="23.140625" style="199" bestFit="1" customWidth="1"/>
    <col min="15110" max="15360" width="9.140625" style="199"/>
    <col min="15361" max="15361" width="4.28515625" style="199" bestFit="1" customWidth="1"/>
    <col min="15362" max="15362" width="38.140625" style="199" bestFit="1" customWidth="1"/>
    <col min="15363" max="15363" width="35.140625" style="199" customWidth="1"/>
    <col min="15364" max="15364" width="50.42578125" style="199" customWidth="1"/>
    <col min="15365" max="15365" width="23.140625" style="199" bestFit="1" customWidth="1"/>
    <col min="15366" max="15616" width="9.140625" style="199"/>
    <col min="15617" max="15617" width="4.28515625" style="199" bestFit="1" customWidth="1"/>
    <col min="15618" max="15618" width="38.140625" style="199" bestFit="1" customWidth="1"/>
    <col min="15619" max="15619" width="35.140625" style="199" customWidth="1"/>
    <col min="15620" max="15620" width="50.42578125" style="199" customWidth="1"/>
    <col min="15621" max="15621" width="23.140625" style="199" bestFit="1" customWidth="1"/>
    <col min="15622" max="15872" width="9.140625" style="199"/>
    <col min="15873" max="15873" width="4.28515625" style="199" bestFit="1" customWidth="1"/>
    <col min="15874" max="15874" width="38.140625" style="199" bestFit="1" customWidth="1"/>
    <col min="15875" max="15875" width="35.140625" style="199" customWidth="1"/>
    <col min="15876" max="15876" width="50.42578125" style="199" customWidth="1"/>
    <col min="15877" max="15877" width="23.140625" style="199" bestFit="1" customWidth="1"/>
    <col min="15878" max="16128" width="9.140625" style="199"/>
    <col min="16129" max="16129" width="4.28515625" style="199" bestFit="1" customWidth="1"/>
    <col min="16130" max="16130" width="38.140625" style="199" bestFit="1" customWidth="1"/>
    <col min="16131" max="16131" width="35.140625" style="199" customWidth="1"/>
    <col min="16132" max="16132" width="50.42578125" style="199" customWidth="1"/>
    <col min="16133" max="16133" width="23.140625" style="199" bestFit="1" customWidth="1"/>
    <col min="16134" max="16384" width="9.140625" style="199"/>
  </cols>
  <sheetData>
    <row r="1" spans="1:5" ht="15" x14ac:dyDescent="0.3">
      <c r="E1" s="473" t="s">
        <v>1117</v>
      </c>
    </row>
    <row r="2" spans="1:5" ht="19.5" x14ac:dyDescent="0.25">
      <c r="A2" s="696" t="s">
        <v>996</v>
      </c>
      <c r="B2" s="696"/>
      <c r="C2" s="696"/>
      <c r="D2" s="696"/>
      <c r="E2" s="696"/>
    </row>
    <row r="3" spans="1:5" ht="25.5" customHeight="1" x14ac:dyDescent="0.25"/>
    <row r="4" spans="1:5" s="201" customFormat="1" ht="33.75" customHeight="1" x14ac:dyDescent="0.25">
      <c r="A4" s="392" t="s">
        <v>782</v>
      </c>
      <c r="B4" s="393" t="s">
        <v>13</v>
      </c>
      <c r="C4" s="393" t="s">
        <v>783</v>
      </c>
      <c r="D4" s="394" t="s">
        <v>777</v>
      </c>
      <c r="E4" s="399" t="s">
        <v>926</v>
      </c>
    </row>
    <row r="5" spans="1:5" ht="44.25" customHeight="1" x14ac:dyDescent="0.25">
      <c r="A5" s="386">
        <v>1</v>
      </c>
      <c r="B5" s="387" t="s">
        <v>784</v>
      </c>
      <c r="C5" s="377" t="s">
        <v>990</v>
      </c>
      <c r="D5" s="377" t="s">
        <v>993</v>
      </c>
      <c r="E5" s="378">
        <v>215500000</v>
      </c>
    </row>
    <row r="6" spans="1:5" ht="21" customHeight="1" x14ac:dyDescent="0.25">
      <c r="A6" s="697" t="s">
        <v>778</v>
      </c>
      <c r="B6" s="697"/>
      <c r="C6" s="697"/>
      <c r="D6" s="697"/>
      <c r="E6" s="385">
        <f>SUM(E5:E5)</f>
        <v>215500000</v>
      </c>
    </row>
  </sheetData>
  <mergeCells count="2">
    <mergeCell ref="A2:E2"/>
    <mergeCell ref="A6:D6"/>
  </mergeCells>
  <pageMargins left="0.98425196850393704" right="0.70866141732283505" top="0.74803149606299202" bottom="0.74803149606299202" header="0.31496062992126" footer="0.31496062992126"/>
  <pageSetup paperSize="9" scale="86" firstPageNumber="219" orientation="landscape" useFirstPageNumber="1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"/>
  <sheetViews>
    <sheetView view="pageBreakPreview" zoomScaleNormal="70" zoomScaleSheetLayoutView="100" workbookViewId="0">
      <selection activeCell="E12" sqref="E12"/>
    </sheetView>
  </sheetViews>
  <sheetFormatPr defaultRowHeight="12.75" x14ac:dyDescent="0.25"/>
  <cols>
    <col min="1" max="1" width="5.42578125" style="199" customWidth="1"/>
    <col min="2" max="2" width="40" style="199" customWidth="1"/>
    <col min="3" max="3" width="45.85546875" style="199" customWidth="1"/>
    <col min="4" max="4" width="38.28515625" style="199" customWidth="1"/>
    <col min="5" max="5" width="63.5703125" style="202" customWidth="1"/>
    <col min="6" max="6" width="21.85546875" style="199" bestFit="1" customWidth="1"/>
    <col min="7" max="256" width="9.140625" style="199"/>
    <col min="257" max="257" width="5.42578125" style="199" customWidth="1"/>
    <col min="258" max="258" width="32.85546875" style="199" customWidth="1"/>
    <col min="259" max="259" width="33.7109375" style="199" customWidth="1"/>
    <col min="260" max="260" width="38.28515625" style="199" customWidth="1"/>
    <col min="261" max="261" width="63.5703125" style="199" customWidth="1"/>
    <col min="262" max="262" width="21.85546875" style="199" bestFit="1" customWidth="1"/>
    <col min="263" max="512" width="9.140625" style="199"/>
    <col min="513" max="513" width="5.42578125" style="199" customWidth="1"/>
    <col min="514" max="514" width="32.85546875" style="199" customWidth="1"/>
    <col min="515" max="515" width="33.7109375" style="199" customWidth="1"/>
    <col min="516" max="516" width="38.28515625" style="199" customWidth="1"/>
    <col min="517" max="517" width="63.5703125" style="199" customWidth="1"/>
    <col min="518" max="518" width="21.85546875" style="199" bestFit="1" customWidth="1"/>
    <col min="519" max="768" width="9.140625" style="199"/>
    <col min="769" max="769" width="5.42578125" style="199" customWidth="1"/>
    <col min="770" max="770" width="32.85546875" style="199" customWidth="1"/>
    <col min="771" max="771" width="33.7109375" style="199" customWidth="1"/>
    <col min="772" max="772" width="38.28515625" style="199" customWidth="1"/>
    <col min="773" max="773" width="63.5703125" style="199" customWidth="1"/>
    <col min="774" max="774" width="21.85546875" style="199" bestFit="1" customWidth="1"/>
    <col min="775" max="1024" width="9.140625" style="199"/>
    <col min="1025" max="1025" width="5.42578125" style="199" customWidth="1"/>
    <col min="1026" max="1026" width="32.85546875" style="199" customWidth="1"/>
    <col min="1027" max="1027" width="33.7109375" style="199" customWidth="1"/>
    <col min="1028" max="1028" width="38.28515625" style="199" customWidth="1"/>
    <col min="1029" max="1029" width="63.5703125" style="199" customWidth="1"/>
    <col min="1030" max="1030" width="21.85546875" style="199" bestFit="1" customWidth="1"/>
    <col min="1031" max="1280" width="9.140625" style="199"/>
    <col min="1281" max="1281" width="5.42578125" style="199" customWidth="1"/>
    <col min="1282" max="1282" width="32.85546875" style="199" customWidth="1"/>
    <col min="1283" max="1283" width="33.7109375" style="199" customWidth="1"/>
    <col min="1284" max="1284" width="38.28515625" style="199" customWidth="1"/>
    <col min="1285" max="1285" width="63.5703125" style="199" customWidth="1"/>
    <col min="1286" max="1286" width="21.85546875" style="199" bestFit="1" customWidth="1"/>
    <col min="1287" max="1536" width="9.140625" style="199"/>
    <col min="1537" max="1537" width="5.42578125" style="199" customWidth="1"/>
    <col min="1538" max="1538" width="32.85546875" style="199" customWidth="1"/>
    <col min="1539" max="1539" width="33.7109375" style="199" customWidth="1"/>
    <col min="1540" max="1540" width="38.28515625" style="199" customWidth="1"/>
    <col min="1541" max="1541" width="63.5703125" style="199" customWidth="1"/>
    <col min="1542" max="1542" width="21.85546875" style="199" bestFit="1" customWidth="1"/>
    <col min="1543" max="1792" width="9.140625" style="199"/>
    <col min="1793" max="1793" width="5.42578125" style="199" customWidth="1"/>
    <col min="1794" max="1794" width="32.85546875" style="199" customWidth="1"/>
    <col min="1795" max="1795" width="33.7109375" style="199" customWidth="1"/>
    <col min="1796" max="1796" width="38.28515625" style="199" customWidth="1"/>
    <col min="1797" max="1797" width="63.5703125" style="199" customWidth="1"/>
    <col min="1798" max="1798" width="21.85546875" style="199" bestFit="1" customWidth="1"/>
    <col min="1799" max="2048" width="9.140625" style="199"/>
    <col min="2049" max="2049" width="5.42578125" style="199" customWidth="1"/>
    <col min="2050" max="2050" width="32.85546875" style="199" customWidth="1"/>
    <col min="2051" max="2051" width="33.7109375" style="199" customWidth="1"/>
    <col min="2052" max="2052" width="38.28515625" style="199" customWidth="1"/>
    <col min="2053" max="2053" width="63.5703125" style="199" customWidth="1"/>
    <col min="2054" max="2054" width="21.85546875" style="199" bestFit="1" customWidth="1"/>
    <col min="2055" max="2304" width="9.140625" style="199"/>
    <col min="2305" max="2305" width="5.42578125" style="199" customWidth="1"/>
    <col min="2306" max="2306" width="32.85546875" style="199" customWidth="1"/>
    <col min="2307" max="2307" width="33.7109375" style="199" customWidth="1"/>
    <col min="2308" max="2308" width="38.28515625" style="199" customWidth="1"/>
    <col min="2309" max="2309" width="63.5703125" style="199" customWidth="1"/>
    <col min="2310" max="2310" width="21.85546875" style="199" bestFit="1" customWidth="1"/>
    <col min="2311" max="2560" width="9.140625" style="199"/>
    <col min="2561" max="2561" width="5.42578125" style="199" customWidth="1"/>
    <col min="2562" max="2562" width="32.85546875" style="199" customWidth="1"/>
    <col min="2563" max="2563" width="33.7109375" style="199" customWidth="1"/>
    <col min="2564" max="2564" width="38.28515625" style="199" customWidth="1"/>
    <col min="2565" max="2565" width="63.5703125" style="199" customWidth="1"/>
    <col min="2566" max="2566" width="21.85546875" style="199" bestFit="1" customWidth="1"/>
    <col min="2567" max="2816" width="9.140625" style="199"/>
    <col min="2817" max="2817" width="5.42578125" style="199" customWidth="1"/>
    <col min="2818" max="2818" width="32.85546875" style="199" customWidth="1"/>
    <col min="2819" max="2819" width="33.7109375" style="199" customWidth="1"/>
    <col min="2820" max="2820" width="38.28515625" style="199" customWidth="1"/>
    <col min="2821" max="2821" width="63.5703125" style="199" customWidth="1"/>
    <col min="2822" max="2822" width="21.85546875" style="199" bestFit="1" customWidth="1"/>
    <col min="2823" max="3072" width="9.140625" style="199"/>
    <col min="3073" max="3073" width="5.42578125" style="199" customWidth="1"/>
    <col min="3074" max="3074" width="32.85546875" style="199" customWidth="1"/>
    <col min="3075" max="3075" width="33.7109375" style="199" customWidth="1"/>
    <col min="3076" max="3076" width="38.28515625" style="199" customWidth="1"/>
    <col min="3077" max="3077" width="63.5703125" style="199" customWidth="1"/>
    <col min="3078" max="3078" width="21.85546875" style="199" bestFit="1" customWidth="1"/>
    <col min="3079" max="3328" width="9.140625" style="199"/>
    <col min="3329" max="3329" width="5.42578125" style="199" customWidth="1"/>
    <col min="3330" max="3330" width="32.85546875" style="199" customWidth="1"/>
    <col min="3331" max="3331" width="33.7109375" style="199" customWidth="1"/>
    <col min="3332" max="3332" width="38.28515625" style="199" customWidth="1"/>
    <col min="3333" max="3333" width="63.5703125" style="199" customWidth="1"/>
    <col min="3334" max="3334" width="21.85546875" style="199" bestFit="1" customWidth="1"/>
    <col min="3335" max="3584" width="9.140625" style="199"/>
    <col min="3585" max="3585" width="5.42578125" style="199" customWidth="1"/>
    <col min="3586" max="3586" width="32.85546875" style="199" customWidth="1"/>
    <col min="3587" max="3587" width="33.7109375" style="199" customWidth="1"/>
    <col min="3588" max="3588" width="38.28515625" style="199" customWidth="1"/>
    <col min="3589" max="3589" width="63.5703125" style="199" customWidth="1"/>
    <col min="3590" max="3590" width="21.85546875" style="199" bestFit="1" customWidth="1"/>
    <col min="3591" max="3840" width="9.140625" style="199"/>
    <col min="3841" max="3841" width="5.42578125" style="199" customWidth="1"/>
    <col min="3842" max="3842" width="32.85546875" style="199" customWidth="1"/>
    <col min="3843" max="3843" width="33.7109375" style="199" customWidth="1"/>
    <col min="3844" max="3844" width="38.28515625" style="199" customWidth="1"/>
    <col min="3845" max="3845" width="63.5703125" style="199" customWidth="1"/>
    <col min="3846" max="3846" width="21.85546875" style="199" bestFit="1" customWidth="1"/>
    <col min="3847" max="4096" width="9.140625" style="199"/>
    <col min="4097" max="4097" width="5.42578125" style="199" customWidth="1"/>
    <col min="4098" max="4098" width="32.85546875" style="199" customWidth="1"/>
    <col min="4099" max="4099" width="33.7109375" style="199" customWidth="1"/>
    <col min="4100" max="4100" width="38.28515625" style="199" customWidth="1"/>
    <col min="4101" max="4101" width="63.5703125" style="199" customWidth="1"/>
    <col min="4102" max="4102" width="21.85546875" style="199" bestFit="1" customWidth="1"/>
    <col min="4103" max="4352" width="9.140625" style="199"/>
    <col min="4353" max="4353" width="5.42578125" style="199" customWidth="1"/>
    <col min="4354" max="4354" width="32.85546875" style="199" customWidth="1"/>
    <col min="4355" max="4355" width="33.7109375" style="199" customWidth="1"/>
    <col min="4356" max="4356" width="38.28515625" style="199" customWidth="1"/>
    <col min="4357" max="4357" width="63.5703125" style="199" customWidth="1"/>
    <col min="4358" max="4358" width="21.85546875" style="199" bestFit="1" customWidth="1"/>
    <col min="4359" max="4608" width="9.140625" style="199"/>
    <col min="4609" max="4609" width="5.42578125" style="199" customWidth="1"/>
    <col min="4610" max="4610" width="32.85546875" style="199" customWidth="1"/>
    <col min="4611" max="4611" width="33.7109375" style="199" customWidth="1"/>
    <col min="4612" max="4612" width="38.28515625" style="199" customWidth="1"/>
    <col min="4613" max="4613" width="63.5703125" style="199" customWidth="1"/>
    <col min="4614" max="4614" width="21.85546875" style="199" bestFit="1" customWidth="1"/>
    <col min="4615" max="4864" width="9.140625" style="199"/>
    <col min="4865" max="4865" width="5.42578125" style="199" customWidth="1"/>
    <col min="4866" max="4866" width="32.85546875" style="199" customWidth="1"/>
    <col min="4867" max="4867" width="33.7109375" style="199" customWidth="1"/>
    <col min="4868" max="4868" width="38.28515625" style="199" customWidth="1"/>
    <col min="4869" max="4869" width="63.5703125" style="199" customWidth="1"/>
    <col min="4870" max="4870" width="21.85546875" style="199" bestFit="1" customWidth="1"/>
    <col min="4871" max="5120" width="9.140625" style="199"/>
    <col min="5121" max="5121" width="5.42578125" style="199" customWidth="1"/>
    <col min="5122" max="5122" width="32.85546875" style="199" customWidth="1"/>
    <col min="5123" max="5123" width="33.7109375" style="199" customWidth="1"/>
    <col min="5124" max="5124" width="38.28515625" style="199" customWidth="1"/>
    <col min="5125" max="5125" width="63.5703125" style="199" customWidth="1"/>
    <col min="5126" max="5126" width="21.85546875" style="199" bestFit="1" customWidth="1"/>
    <col min="5127" max="5376" width="9.140625" style="199"/>
    <col min="5377" max="5377" width="5.42578125" style="199" customWidth="1"/>
    <col min="5378" max="5378" width="32.85546875" style="199" customWidth="1"/>
    <col min="5379" max="5379" width="33.7109375" style="199" customWidth="1"/>
    <col min="5380" max="5380" width="38.28515625" style="199" customWidth="1"/>
    <col min="5381" max="5381" width="63.5703125" style="199" customWidth="1"/>
    <col min="5382" max="5382" width="21.85546875" style="199" bestFit="1" customWidth="1"/>
    <col min="5383" max="5632" width="9.140625" style="199"/>
    <col min="5633" max="5633" width="5.42578125" style="199" customWidth="1"/>
    <col min="5634" max="5634" width="32.85546875" style="199" customWidth="1"/>
    <col min="5635" max="5635" width="33.7109375" style="199" customWidth="1"/>
    <col min="5636" max="5636" width="38.28515625" style="199" customWidth="1"/>
    <col min="5637" max="5637" width="63.5703125" style="199" customWidth="1"/>
    <col min="5638" max="5638" width="21.85546875" style="199" bestFit="1" customWidth="1"/>
    <col min="5639" max="5888" width="9.140625" style="199"/>
    <col min="5889" max="5889" width="5.42578125" style="199" customWidth="1"/>
    <col min="5890" max="5890" width="32.85546875" style="199" customWidth="1"/>
    <col min="5891" max="5891" width="33.7109375" style="199" customWidth="1"/>
    <col min="5892" max="5892" width="38.28515625" style="199" customWidth="1"/>
    <col min="5893" max="5893" width="63.5703125" style="199" customWidth="1"/>
    <col min="5894" max="5894" width="21.85546875" style="199" bestFit="1" customWidth="1"/>
    <col min="5895" max="6144" width="9.140625" style="199"/>
    <col min="6145" max="6145" width="5.42578125" style="199" customWidth="1"/>
    <col min="6146" max="6146" width="32.85546875" style="199" customWidth="1"/>
    <col min="6147" max="6147" width="33.7109375" style="199" customWidth="1"/>
    <col min="6148" max="6148" width="38.28515625" style="199" customWidth="1"/>
    <col min="6149" max="6149" width="63.5703125" style="199" customWidth="1"/>
    <col min="6150" max="6150" width="21.85546875" style="199" bestFit="1" customWidth="1"/>
    <col min="6151" max="6400" width="9.140625" style="199"/>
    <col min="6401" max="6401" width="5.42578125" style="199" customWidth="1"/>
    <col min="6402" max="6402" width="32.85546875" style="199" customWidth="1"/>
    <col min="6403" max="6403" width="33.7109375" style="199" customWidth="1"/>
    <col min="6404" max="6404" width="38.28515625" style="199" customWidth="1"/>
    <col min="6405" max="6405" width="63.5703125" style="199" customWidth="1"/>
    <col min="6406" max="6406" width="21.85546875" style="199" bestFit="1" customWidth="1"/>
    <col min="6407" max="6656" width="9.140625" style="199"/>
    <col min="6657" max="6657" width="5.42578125" style="199" customWidth="1"/>
    <col min="6658" max="6658" width="32.85546875" style="199" customWidth="1"/>
    <col min="6659" max="6659" width="33.7109375" style="199" customWidth="1"/>
    <col min="6660" max="6660" width="38.28515625" style="199" customWidth="1"/>
    <col min="6661" max="6661" width="63.5703125" style="199" customWidth="1"/>
    <col min="6662" max="6662" width="21.85546875" style="199" bestFit="1" customWidth="1"/>
    <col min="6663" max="6912" width="9.140625" style="199"/>
    <col min="6913" max="6913" width="5.42578125" style="199" customWidth="1"/>
    <col min="6914" max="6914" width="32.85546875" style="199" customWidth="1"/>
    <col min="6915" max="6915" width="33.7109375" style="199" customWidth="1"/>
    <col min="6916" max="6916" width="38.28515625" style="199" customWidth="1"/>
    <col min="6917" max="6917" width="63.5703125" style="199" customWidth="1"/>
    <col min="6918" max="6918" width="21.85546875" style="199" bestFit="1" customWidth="1"/>
    <col min="6919" max="7168" width="9.140625" style="199"/>
    <col min="7169" max="7169" width="5.42578125" style="199" customWidth="1"/>
    <col min="7170" max="7170" width="32.85546875" style="199" customWidth="1"/>
    <col min="7171" max="7171" width="33.7109375" style="199" customWidth="1"/>
    <col min="7172" max="7172" width="38.28515625" style="199" customWidth="1"/>
    <col min="7173" max="7173" width="63.5703125" style="199" customWidth="1"/>
    <col min="7174" max="7174" width="21.85546875" style="199" bestFit="1" customWidth="1"/>
    <col min="7175" max="7424" width="9.140625" style="199"/>
    <col min="7425" max="7425" width="5.42578125" style="199" customWidth="1"/>
    <col min="7426" max="7426" width="32.85546875" style="199" customWidth="1"/>
    <col min="7427" max="7427" width="33.7109375" style="199" customWidth="1"/>
    <col min="7428" max="7428" width="38.28515625" style="199" customWidth="1"/>
    <col min="7429" max="7429" width="63.5703125" style="199" customWidth="1"/>
    <col min="7430" max="7430" width="21.85546875" style="199" bestFit="1" customWidth="1"/>
    <col min="7431" max="7680" width="9.140625" style="199"/>
    <col min="7681" max="7681" width="5.42578125" style="199" customWidth="1"/>
    <col min="7682" max="7682" width="32.85546875" style="199" customWidth="1"/>
    <col min="7683" max="7683" width="33.7109375" style="199" customWidth="1"/>
    <col min="7684" max="7684" width="38.28515625" style="199" customWidth="1"/>
    <col min="7685" max="7685" width="63.5703125" style="199" customWidth="1"/>
    <col min="7686" max="7686" width="21.85546875" style="199" bestFit="1" customWidth="1"/>
    <col min="7687" max="7936" width="9.140625" style="199"/>
    <col min="7937" max="7937" width="5.42578125" style="199" customWidth="1"/>
    <col min="7938" max="7938" width="32.85546875" style="199" customWidth="1"/>
    <col min="7939" max="7939" width="33.7109375" style="199" customWidth="1"/>
    <col min="7940" max="7940" width="38.28515625" style="199" customWidth="1"/>
    <col min="7941" max="7941" width="63.5703125" style="199" customWidth="1"/>
    <col min="7942" max="7942" width="21.85546875" style="199" bestFit="1" customWidth="1"/>
    <col min="7943" max="8192" width="9.140625" style="199"/>
    <col min="8193" max="8193" width="5.42578125" style="199" customWidth="1"/>
    <col min="8194" max="8194" width="32.85546875" style="199" customWidth="1"/>
    <col min="8195" max="8195" width="33.7109375" style="199" customWidth="1"/>
    <col min="8196" max="8196" width="38.28515625" style="199" customWidth="1"/>
    <col min="8197" max="8197" width="63.5703125" style="199" customWidth="1"/>
    <col min="8198" max="8198" width="21.85546875" style="199" bestFit="1" customWidth="1"/>
    <col min="8199" max="8448" width="9.140625" style="199"/>
    <col min="8449" max="8449" width="5.42578125" style="199" customWidth="1"/>
    <col min="8450" max="8450" width="32.85546875" style="199" customWidth="1"/>
    <col min="8451" max="8451" width="33.7109375" style="199" customWidth="1"/>
    <col min="8452" max="8452" width="38.28515625" style="199" customWidth="1"/>
    <col min="8453" max="8453" width="63.5703125" style="199" customWidth="1"/>
    <col min="8454" max="8454" width="21.85546875" style="199" bestFit="1" customWidth="1"/>
    <col min="8455" max="8704" width="9.140625" style="199"/>
    <col min="8705" max="8705" width="5.42578125" style="199" customWidth="1"/>
    <col min="8706" max="8706" width="32.85546875" style="199" customWidth="1"/>
    <col min="8707" max="8707" width="33.7109375" style="199" customWidth="1"/>
    <col min="8708" max="8708" width="38.28515625" style="199" customWidth="1"/>
    <col min="8709" max="8709" width="63.5703125" style="199" customWidth="1"/>
    <col min="8710" max="8710" width="21.85546875" style="199" bestFit="1" customWidth="1"/>
    <col min="8711" max="8960" width="9.140625" style="199"/>
    <col min="8961" max="8961" width="5.42578125" style="199" customWidth="1"/>
    <col min="8962" max="8962" width="32.85546875" style="199" customWidth="1"/>
    <col min="8963" max="8963" width="33.7109375" style="199" customWidth="1"/>
    <col min="8964" max="8964" width="38.28515625" style="199" customWidth="1"/>
    <col min="8965" max="8965" width="63.5703125" style="199" customWidth="1"/>
    <col min="8966" max="8966" width="21.85546875" style="199" bestFit="1" customWidth="1"/>
    <col min="8967" max="9216" width="9.140625" style="199"/>
    <col min="9217" max="9217" width="5.42578125" style="199" customWidth="1"/>
    <col min="9218" max="9218" width="32.85546875" style="199" customWidth="1"/>
    <col min="9219" max="9219" width="33.7109375" style="199" customWidth="1"/>
    <col min="9220" max="9220" width="38.28515625" style="199" customWidth="1"/>
    <col min="9221" max="9221" width="63.5703125" style="199" customWidth="1"/>
    <col min="9222" max="9222" width="21.85546875" style="199" bestFit="1" customWidth="1"/>
    <col min="9223" max="9472" width="9.140625" style="199"/>
    <col min="9473" max="9473" width="5.42578125" style="199" customWidth="1"/>
    <col min="9474" max="9474" width="32.85546875" style="199" customWidth="1"/>
    <col min="9475" max="9475" width="33.7109375" style="199" customWidth="1"/>
    <col min="9476" max="9476" width="38.28515625" style="199" customWidth="1"/>
    <col min="9477" max="9477" width="63.5703125" style="199" customWidth="1"/>
    <col min="9478" max="9478" width="21.85546875" style="199" bestFit="1" customWidth="1"/>
    <col min="9479" max="9728" width="9.140625" style="199"/>
    <col min="9729" max="9729" width="5.42578125" style="199" customWidth="1"/>
    <col min="9730" max="9730" width="32.85546875" style="199" customWidth="1"/>
    <col min="9731" max="9731" width="33.7109375" style="199" customWidth="1"/>
    <col min="9732" max="9732" width="38.28515625" style="199" customWidth="1"/>
    <col min="9733" max="9733" width="63.5703125" style="199" customWidth="1"/>
    <col min="9734" max="9734" width="21.85546875" style="199" bestFit="1" customWidth="1"/>
    <col min="9735" max="9984" width="9.140625" style="199"/>
    <col min="9985" max="9985" width="5.42578125" style="199" customWidth="1"/>
    <col min="9986" max="9986" width="32.85546875" style="199" customWidth="1"/>
    <col min="9987" max="9987" width="33.7109375" style="199" customWidth="1"/>
    <col min="9988" max="9988" width="38.28515625" style="199" customWidth="1"/>
    <col min="9989" max="9989" width="63.5703125" style="199" customWidth="1"/>
    <col min="9990" max="9990" width="21.85546875" style="199" bestFit="1" customWidth="1"/>
    <col min="9991" max="10240" width="9.140625" style="199"/>
    <col min="10241" max="10241" width="5.42578125" style="199" customWidth="1"/>
    <col min="10242" max="10242" width="32.85546875" style="199" customWidth="1"/>
    <col min="10243" max="10243" width="33.7109375" style="199" customWidth="1"/>
    <col min="10244" max="10244" width="38.28515625" style="199" customWidth="1"/>
    <col min="10245" max="10245" width="63.5703125" style="199" customWidth="1"/>
    <col min="10246" max="10246" width="21.85546875" style="199" bestFit="1" customWidth="1"/>
    <col min="10247" max="10496" width="9.140625" style="199"/>
    <col min="10497" max="10497" width="5.42578125" style="199" customWidth="1"/>
    <col min="10498" max="10498" width="32.85546875" style="199" customWidth="1"/>
    <col min="10499" max="10499" width="33.7109375" style="199" customWidth="1"/>
    <col min="10500" max="10500" width="38.28515625" style="199" customWidth="1"/>
    <col min="10501" max="10501" width="63.5703125" style="199" customWidth="1"/>
    <col min="10502" max="10502" width="21.85546875" style="199" bestFit="1" customWidth="1"/>
    <col min="10503" max="10752" width="9.140625" style="199"/>
    <col min="10753" max="10753" width="5.42578125" style="199" customWidth="1"/>
    <col min="10754" max="10754" width="32.85546875" style="199" customWidth="1"/>
    <col min="10755" max="10755" width="33.7109375" style="199" customWidth="1"/>
    <col min="10756" max="10756" width="38.28515625" style="199" customWidth="1"/>
    <col min="10757" max="10757" width="63.5703125" style="199" customWidth="1"/>
    <col min="10758" max="10758" width="21.85546875" style="199" bestFit="1" customWidth="1"/>
    <col min="10759" max="11008" width="9.140625" style="199"/>
    <col min="11009" max="11009" width="5.42578125" style="199" customWidth="1"/>
    <col min="11010" max="11010" width="32.85546875" style="199" customWidth="1"/>
    <col min="11011" max="11011" width="33.7109375" style="199" customWidth="1"/>
    <col min="11012" max="11012" width="38.28515625" style="199" customWidth="1"/>
    <col min="11013" max="11013" width="63.5703125" style="199" customWidth="1"/>
    <col min="11014" max="11014" width="21.85546875" style="199" bestFit="1" customWidth="1"/>
    <col min="11015" max="11264" width="9.140625" style="199"/>
    <col min="11265" max="11265" width="5.42578125" style="199" customWidth="1"/>
    <col min="11266" max="11266" width="32.85546875" style="199" customWidth="1"/>
    <col min="11267" max="11267" width="33.7109375" style="199" customWidth="1"/>
    <col min="11268" max="11268" width="38.28515625" style="199" customWidth="1"/>
    <col min="11269" max="11269" width="63.5703125" style="199" customWidth="1"/>
    <col min="11270" max="11270" width="21.85546875" style="199" bestFit="1" customWidth="1"/>
    <col min="11271" max="11520" width="9.140625" style="199"/>
    <col min="11521" max="11521" width="5.42578125" style="199" customWidth="1"/>
    <col min="11522" max="11522" width="32.85546875" style="199" customWidth="1"/>
    <col min="11523" max="11523" width="33.7109375" style="199" customWidth="1"/>
    <col min="11524" max="11524" width="38.28515625" style="199" customWidth="1"/>
    <col min="11525" max="11525" width="63.5703125" style="199" customWidth="1"/>
    <col min="11526" max="11526" width="21.85546875" style="199" bestFit="1" customWidth="1"/>
    <col min="11527" max="11776" width="9.140625" style="199"/>
    <col min="11777" max="11777" width="5.42578125" style="199" customWidth="1"/>
    <col min="11778" max="11778" width="32.85546875" style="199" customWidth="1"/>
    <col min="11779" max="11779" width="33.7109375" style="199" customWidth="1"/>
    <col min="11780" max="11780" width="38.28515625" style="199" customWidth="1"/>
    <col min="11781" max="11781" width="63.5703125" style="199" customWidth="1"/>
    <col min="11782" max="11782" width="21.85546875" style="199" bestFit="1" customWidth="1"/>
    <col min="11783" max="12032" width="9.140625" style="199"/>
    <col min="12033" max="12033" width="5.42578125" style="199" customWidth="1"/>
    <col min="12034" max="12034" width="32.85546875" style="199" customWidth="1"/>
    <col min="12035" max="12035" width="33.7109375" style="199" customWidth="1"/>
    <col min="12036" max="12036" width="38.28515625" style="199" customWidth="1"/>
    <col min="12037" max="12037" width="63.5703125" style="199" customWidth="1"/>
    <col min="12038" max="12038" width="21.85546875" style="199" bestFit="1" customWidth="1"/>
    <col min="12039" max="12288" width="9.140625" style="199"/>
    <col min="12289" max="12289" width="5.42578125" style="199" customWidth="1"/>
    <col min="12290" max="12290" width="32.85546875" style="199" customWidth="1"/>
    <col min="12291" max="12291" width="33.7109375" style="199" customWidth="1"/>
    <col min="12292" max="12292" width="38.28515625" style="199" customWidth="1"/>
    <col min="12293" max="12293" width="63.5703125" style="199" customWidth="1"/>
    <col min="12294" max="12294" width="21.85546875" style="199" bestFit="1" customWidth="1"/>
    <col min="12295" max="12544" width="9.140625" style="199"/>
    <col min="12545" max="12545" width="5.42578125" style="199" customWidth="1"/>
    <col min="12546" max="12546" width="32.85546875" style="199" customWidth="1"/>
    <col min="12547" max="12547" width="33.7109375" style="199" customWidth="1"/>
    <col min="12548" max="12548" width="38.28515625" style="199" customWidth="1"/>
    <col min="12549" max="12549" width="63.5703125" style="199" customWidth="1"/>
    <col min="12550" max="12550" width="21.85546875" style="199" bestFit="1" customWidth="1"/>
    <col min="12551" max="12800" width="9.140625" style="199"/>
    <col min="12801" max="12801" width="5.42578125" style="199" customWidth="1"/>
    <col min="12802" max="12802" width="32.85546875" style="199" customWidth="1"/>
    <col min="12803" max="12803" width="33.7109375" style="199" customWidth="1"/>
    <col min="12804" max="12804" width="38.28515625" style="199" customWidth="1"/>
    <col min="12805" max="12805" width="63.5703125" style="199" customWidth="1"/>
    <col min="12806" max="12806" width="21.85546875" style="199" bestFit="1" customWidth="1"/>
    <col min="12807" max="13056" width="9.140625" style="199"/>
    <col min="13057" max="13057" width="5.42578125" style="199" customWidth="1"/>
    <col min="13058" max="13058" width="32.85546875" style="199" customWidth="1"/>
    <col min="13059" max="13059" width="33.7109375" style="199" customWidth="1"/>
    <col min="13060" max="13060" width="38.28515625" style="199" customWidth="1"/>
    <col min="13061" max="13061" width="63.5703125" style="199" customWidth="1"/>
    <col min="13062" max="13062" width="21.85546875" style="199" bestFit="1" customWidth="1"/>
    <col min="13063" max="13312" width="9.140625" style="199"/>
    <col min="13313" max="13313" width="5.42578125" style="199" customWidth="1"/>
    <col min="13314" max="13314" width="32.85546875" style="199" customWidth="1"/>
    <col min="13315" max="13315" width="33.7109375" style="199" customWidth="1"/>
    <col min="13316" max="13316" width="38.28515625" style="199" customWidth="1"/>
    <col min="13317" max="13317" width="63.5703125" style="199" customWidth="1"/>
    <col min="13318" max="13318" width="21.85546875" style="199" bestFit="1" customWidth="1"/>
    <col min="13319" max="13568" width="9.140625" style="199"/>
    <col min="13569" max="13569" width="5.42578125" style="199" customWidth="1"/>
    <col min="13570" max="13570" width="32.85546875" style="199" customWidth="1"/>
    <col min="13571" max="13571" width="33.7109375" style="199" customWidth="1"/>
    <col min="13572" max="13572" width="38.28515625" style="199" customWidth="1"/>
    <col min="13573" max="13573" width="63.5703125" style="199" customWidth="1"/>
    <col min="13574" max="13574" width="21.85546875" style="199" bestFit="1" customWidth="1"/>
    <col min="13575" max="13824" width="9.140625" style="199"/>
    <col min="13825" max="13825" width="5.42578125" style="199" customWidth="1"/>
    <col min="13826" max="13826" width="32.85546875" style="199" customWidth="1"/>
    <col min="13827" max="13827" width="33.7109375" style="199" customWidth="1"/>
    <col min="13828" max="13828" width="38.28515625" style="199" customWidth="1"/>
    <col min="13829" max="13829" width="63.5703125" style="199" customWidth="1"/>
    <col min="13830" max="13830" width="21.85546875" style="199" bestFit="1" customWidth="1"/>
    <col min="13831" max="14080" width="9.140625" style="199"/>
    <col min="14081" max="14081" width="5.42578125" style="199" customWidth="1"/>
    <col min="14082" max="14082" width="32.85546875" style="199" customWidth="1"/>
    <col min="14083" max="14083" width="33.7109375" style="199" customWidth="1"/>
    <col min="14084" max="14084" width="38.28515625" style="199" customWidth="1"/>
    <col min="14085" max="14085" width="63.5703125" style="199" customWidth="1"/>
    <col min="14086" max="14086" width="21.85546875" style="199" bestFit="1" customWidth="1"/>
    <col min="14087" max="14336" width="9.140625" style="199"/>
    <col min="14337" max="14337" width="5.42578125" style="199" customWidth="1"/>
    <col min="14338" max="14338" width="32.85546875" style="199" customWidth="1"/>
    <col min="14339" max="14339" width="33.7109375" style="199" customWidth="1"/>
    <col min="14340" max="14340" width="38.28515625" style="199" customWidth="1"/>
    <col min="14341" max="14341" width="63.5703125" style="199" customWidth="1"/>
    <col min="14342" max="14342" width="21.85546875" style="199" bestFit="1" customWidth="1"/>
    <col min="14343" max="14592" width="9.140625" style="199"/>
    <col min="14593" max="14593" width="5.42578125" style="199" customWidth="1"/>
    <col min="14594" max="14594" width="32.85546875" style="199" customWidth="1"/>
    <col min="14595" max="14595" width="33.7109375" style="199" customWidth="1"/>
    <col min="14596" max="14596" width="38.28515625" style="199" customWidth="1"/>
    <col min="14597" max="14597" width="63.5703125" style="199" customWidth="1"/>
    <col min="14598" max="14598" width="21.85546875" style="199" bestFit="1" customWidth="1"/>
    <col min="14599" max="14848" width="9.140625" style="199"/>
    <col min="14849" max="14849" width="5.42578125" style="199" customWidth="1"/>
    <col min="14850" max="14850" width="32.85546875" style="199" customWidth="1"/>
    <col min="14851" max="14851" width="33.7109375" style="199" customWidth="1"/>
    <col min="14852" max="14852" width="38.28515625" style="199" customWidth="1"/>
    <col min="14853" max="14853" width="63.5703125" style="199" customWidth="1"/>
    <col min="14854" max="14854" width="21.85546875" style="199" bestFit="1" customWidth="1"/>
    <col min="14855" max="15104" width="9.140625" style="199"/>
    <col min="15105" max="15105" width="5.42578125" style="199" customWidth="1"/>
    <col min="15106" max="15106" width="32.85546875" style="199" customWidth="1"/>
    <col min="15107" max="15107" width="33.7109375" style="199" customWidth="1"/>
    <col min="15108" max="15108" width="38.28515625" style="199" customWidth="1"/>
    <col min="15109" max="15109" width="63.5703125" style="199" customWidth="1"/>
    <col min="15110" max="15110" width="21.85546875" style="199" bestFit="1" customWidth="1"/>
    <col min="15111" max="15360" width="9.140625" style="199"/>
    <col min="15361" max="15361" width="5.42578125" style="199" customWidth="1"/>
    <col min="15362" max="15362" width="32.85546875" style="199" customWidth="1"/>
    <col min="15363" max="15363" width="33.7109375" style="199" customWidth="1"/>
    <col min="15364" max="15364" width="38.28515625" style="199" customWidth="1"/>
    <col min="15365" max="15365" width="63.5703125" style="199" customWidth="1"/>
    <col min="15366" max="15366" width="21.85546875" style="199" bestFit="1" customWidth="1"/>
    <col min="15367" max="15616" width="9.140625" style="199"/>
    <col min="15617" max="15617" width="5.42578125" style="199" customWidth="1"/>
    <col min="15618" max="15618" width="32.85546875" style="199" customWidth="1"/>
    <col min="15619" max="15619" width="33.7109375" style="199" customWidth="1"/>
    <col min="15620" max="15620" width="38.28515625" style="199" customWidth="1"/>
    <col min="15621" max="15621" width="63.5703125" style="199" customWidth="1"/>
    <col min="15622" max="15622" width="21.85546875" style="199" bestFit="1" customWidth="1"/>
    <col min="15623" max="15872" width="9.140625" style="199"/>
    <col min="15873" max="15873" width="5.42578125" style="199" customWidth="1"/>
    <col min="15874" max="15874" width="32.85546875" style="199" customWidth="1"/>
    <col min="15875" max="15875" width="33.7109375" style="199" customWidth="1"/>
    <col min="15876" max="15876" width="38.28515625" style="199" customWidth="1"/>
    <col min="15877" max="15877" width="63.5703125" style="199" customWidth="1"/>
    <col min="15878" max="15878" width="21.85546875" style="199" bestFit="1" customWidth="1"/>
    <col min="15879" max="16128" width="9.140625" style="199"/>
    <col min="16129" max="16129" width="5.42578125" style="199" customWidth="1"/>
    <col min="16130" max="16130" width="32.85546875" style="199" customWidth="1"/>
    <col min="16131" max="16131" width="33.7109375" style="199" customWidth="1"/>
    <col min="16132" max="16132" width="38.28515625" style="199" customWidth="1"/>
    <col min="16133" max="16133" width="63.5703125" style="199" customWidth="1"/>
    <col min="16134" max="16134" width="21.85546875" style="199" bestFit="1" customWidth="1"/>
    <col min="16135" max="16384" width="9.140625" style="199"/>
  </cols>
  <sheetData>
    <row r="1" spans="1:7" ht="15" x14ac:dyDescent="0.25">
      <c r="D1" s="336" t="s">
        <v>931</v>
      </c>
      <c r="F1" s="200"/>
    </row>
    <row r="2" spans="1:7" ht="19.5" customHeight="1" x14ac:dyDescent="0.25">
      <c r="A2" s="702" t="s">
        <v>1127</v>
      </c>
      <c r="B2" s="702"/>
      <c r="C2" s="702"/>
      <c r="D2" s="702"/>
      <c r="E2" s="319"/>
      <c r="F2" s="319"/>
    </row>
    <row r="3" spans="1:7" ht="19.5" customHeight="1" x14ac:dyDescent="0.25">
      <c r="A3" s="203"/>
      <c r="B3" s="203"/>
      <c r="C3" s="203"/>
      <c r="D3" s="203"/>
      <c r="E3" s="203"/>
      <c r="F3" s="203"/>
    </row>
    <row r="5" spans="1:7" s="322" customFormat="1" ht="28.5" customHeight="1" x14ac:dyDescent="0.35">
      <c r="A5" s="397" t="s">
        <v>0</v>
      </c>
      <c r="B5" s="397" t="s">
        <v>13</v>
      </c>
      <c r="C5" s="397" t="s">
        <v>783</v>
      </c>
      <c r="D5" s="406" t="s">
        <v>926</v>
      </c>
    </row>
    <row r="6" spans="1:7" s="323" customFormat="1" ht="18.75" hidden="1" customHeight="1" x14ac:dyDescent="0.35">
      <c r="A6" s="700">
        <v>1</v>
      </c>
      <c r="B6" s="698" t="s">
        <v>23</v>
      </c>
      <c r="C6" s="330" t="s">
        <v>1124</v>
      </c>
      <c r="D6" s="331">
        <v>7344000</v>
      </c>
    </row>
    <row r="7" spans="1:7" s="323" customFormat="1" ht="18.75" hidden="1" customHeight="1" x14ac:dyDescent="0.35">
      <c r="A7" s="701"/>
      <c r="B7" s="699"/>
      <c r="C7" s="332" t="s">
        <v>1125</v>
      </c>
      <c r="D7" s="333">
        <v>887544355</v>
      </c>
    </row>
    <row r="8" spans="1:7" s="323" customFormat="1" ht="49.5" customHeight="1" x14ac:dyDescent="0.35">
      <c r="A8" s="334">
        <v>1</v>
      </c>
      <c r="B8" s="335" t="s">
        <v>27</v>
      </c>
      <c r="C8" s="390" t="s">
        <v>1126</v>
      </c>
      <c r="D8" s="391">
        <v>4530000</v>
      </c>
      <c r="E8" s="324"/>
      <c r="F8" s="324"/>
      <c r="G8" s="324"/>
    </row>
    <row r="9" spans="1:7" s="328" customFormat="1" ht="28.5" customHeight="1" x14ac:dyDescent="0.25">
      <c r="A9" s="703" t="s">
        <v>778</v>
      </c>
      <c r="B9" s="704"/>
      <c r="C9" s="704"/>
      <c r="D9" s="329">
        <f>+D8</f>
        <v>4530000</v>
      </c>
      <c r="E9" s="325"/>
      <c r="F9" s="326"/>
      <c r="G9" s="327"/>
    </row>
    <row r="10" spans="1:7" x14ac:dyDescent="0.25">
      <c r="E10" s="320"/>
      <c r="F10" s="321"/>
      <c r="G10" s="321"/>
    </row>
    <row r="11" spans="1:7" x14ac:dyDescent="0.25">
      <c r="E11" s="320"/>
      <c r="F11" s="321"/>
      <c r="G11" s="321"/>
    </row>
  </sheetData>
  <mergeCells count="4">
    <mergeCell ref="B6:B7"/>
    <mergeCell ref="A6:A7"/>
    <mergeCell ref="A2:D2"/>
    <mergeCell ref="A9:C9"/>
  </mergeCells>
  <pageMargins left="0.86614173228346503" right="0.39370078740157499" top="0.78740157480314998" bottom="0.78740157480314998" header="0.31496062992126" footer="0.31496062992126"/>
  <pageSetup paperSize="9" firstPageNumber="220" fitToWidth="0" orientation="landscape" useFirstPageNumber="1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2"/>
  <sheetViews>
    <sheetView view="pageBreakPreview" zoomScaleSheetLayoutView="100" workbookViewId="0">
      <selection activeCell="D30" sqref="D30"/>
    </sheetView>
  </sheetViews>
  <sheetFormatPr defaultRowHeight="12.75" x14ac:dyDescent="0.25"/>
  <cols>
    <col min="1" max="1" width="4.5703125" style="198" bestFit="1" customWidth="1"/>
    <col min="2" max="2" width="39.28515625" style="199" customWidth="1"/>
    <col min="3" max="3" width="50.140625" style="199" bestFit="1" customWidth="1"/>
    <col min="4" max="4" width="56.140625" style="199" bestFit="1" customWidth="1"/>
    <col min="5" max="5" width="31.7109375" style="199" bestFit="1" customWidth="1"/>
    <col min="6" max="256" width="9.140625" style="199"/>
    <col min="257" max="257" width="4.28515625" style="199" bestFit="1" customWidth="1"/>
    <col min="258" max="258" width="38.140625" style="199" bestFit="1" customWidth="1"/>
    <col min="259" max="259" width="35.140625" style="199" customWidth="1"/>
    <col min="260" max="260" width="50.42578125" style="199" customWidth="1"/>
    <col min="261" max="261" width="23.140625" style="199" bestFit="1" customWidth="1"/>
    <col min="262" max="512" width="9.140625" style="199"/>
    <col min="513" max="513" width="4.28515625" style="199" bestFit="1" customWidth="1"/>
    <col min="514" max="514" width="38.140625" style="199" bestFit="1" customWidth="1"/>
    <col min="515" max="515" width="35.140625" style="199" customWidth="1"/>
    <col min="516" max="516" width="50.42578125" style="199" customWidth="1"/>
    <col min="517" max="517" width="23.140625" style="199" bestFit="1" customWidth="1"/>
    <col min="518" max="768" width="9.140625" style="199"/>
    <col min="769" max="769" width="4.28515625" style="199" bestFit="1" customWidth="1"/>
    <col min="770" max="770" width="38.140625" style="199" bestFit="1" customWidth="1"/>
    <col min="771" max="771" width="35.140625" style="199" customWidth="1"/>
    <col min="772" max="772" width="50.42578125" style="199" customWidth="1"/>
    <col min="773" max="773" width="23.140625" style="199" bestFit="1" customWidth="1"/>
    <col min="774" max="1024" width="9.140625" style="199"/>
    <col min="1025" max="1025" width="4.28515625" style="199" bestFit="1" customWidth="1"/>
    <col min="1026" max="1026" width="38.140625" style="199" bestFit="1" customWidth="1"/>
    <col min="1027" max="1027" width="35.140625" style="199" customWidth="1"/>
    <col min="1028" max="1028" width="50.42578125" style="199" customWidth="1"/>
    <col min="1029" max="1029" width="23.140625" style="199" bestFit="1" customWidth="1"/>
    <col min="1030" max="1280" width="9.140625" style="199"/>
    <col min="1281" max="1281" width="4.28515625" style="199" bestFit="1" customWidth="1"/>
    <col min="1282" max="1282" width="38.140625" style="199" bestFit="1" customWidth="1"/>
    <col min="1283" max="1283" width="35.140625" style="199" customWidth="1"/>
    <col min="1284" max="1284" width="50.42578125" style="199" customWidth="1"/>
    <col min="1285" max="1285" width="23.140625" style="199" bestFit="1" customWidth="1"/>
    <col min="1286" max="1536" width="9.140625" style="199"/>
    <col min="1537" max="1537" width="4.28515625" style="199" bestFit="1" customWidth="1"/>
    <col min="1538" max="1538" width="38.140625" style="199" bestFit="1" customWidth="1"/>
    <col min="1539" max="1539" width="35.140625" style="199" customWidth="1"/>
    <col min="1540" max="1540" width="50.42578125" style="199" customWidth="1"/>
    <col min="1541" max="1541" width="23.140625" style="199" bestFit="1" customWidth="1"/>
    <col min="1542" max="1792" width="9.140625" style="199"/>
    <col min="1793" max="1793" width="4.28515625" style="199" bestFit="1" customWidth="1"/>
    <col min="1794" max="1794" width="38.140625" style="199" bestFit="1" customWidth="1"/>
    <col min="1795" max="1795" width="35.140625" style="199" customWidth="1"/>
    <col min="1796" max="1796" width="50.42578125" style="199" customWidth="1"/>
    <col min="1797" max="1797" width="23.140625" style="199" bestFit="1" customWidth="1"/>
    <col min="1798" max="2048" width="9.140625" style="199"/>
    <col min="2049" max="2049" width="4.28515625" style="199" bestFit="1" customWidth="1"/>
    <col min="2050" max="2050" width="38.140625" style="199" bestFit="1" customWidth="1"/>
    <col min="2051" max="2051" width="35.140625" style="199" customWidth="1"/>
    <col min="2052" max="2052" width="50.42578125" style="199" customWidth="1"/>
    <col min="2053" max="2053" width="23.140625" style="199" bestFit="1" customWidth="1"/>
    <col min="2054" max="2304" width="9.140625" style="199"/>
    <col min="2305" max="2305" width="4.28515625" style="199" bestFit="1" customWidth="1"/>
    <col min="2306" max="2306" width="38.140625" style="199" bestFit="1" customWidth="1"/>
    <col min="2307" max="2307" width="35.140625" style="199" customWidth="1"/>
    <col min="2308" max="2308" width="50.42578125" style="199" customWidth="1"/>
    <col min="2309" max="2309" width="23.140625" style="199" bestFit="1" customWidth="1"/>
    <col min="2310" max="2560" width="9.140625" style="199"/>
    <col min="2561" max="2561" width="4.28515625" style="199" bestFit="1" customWidth="1"/>
    <col min="2562" max="2562" width="38.140625" style="199" bestFit="1" customWidth="1"/>
    <col min="2563" max="2563" width="35.140625" style="199" customWidth="1"/>
    <col min="2564" max="2564" width="50.42578125" style="199" customWidth="1"/>
    <col min="2565" max="2565" width="23.140625" style="199" bestFit="1" customWidth="1"/>
    <col min="2566" max="2816" width="9.140625" style="199"/>
    <col min="2817" max="2817" width="4.28515625" style="199" bestFit="1" customWidth="1"/>
    <col min="2818" max="2818" width="38.140625" style="199" bestFit="1" customWidth="1"/>
    <col min="2819" max="2819" width="35.140625" style="199" customWidth="1"/>
    <col min="2820" max="2820" width="50.42578125" style="199" customWidth="1"/>
    <col min="2821" max="2821" width="23.140625" style="199" bestFit="1" customWidth="1"/>
    <col min="2822" max="3072" width="9.140625" style="199"/>
    <col min="3073" max="3073" width="4.28515625" style="199" bestFit="1" customWidth="1"/>
    <col min="3074" max="3074" width="38.140625" style="199" bestFit="1" customWidth="1"/>
    <col min="3075" max="3075" width="35.140625" style="199" customWidth="1"/>
    <col min="3076" max="3076" width="50.42578125" style="199" customWidth="1"/>
    <col min="3077" max="3077" width="23.140625" style="199" bestFit="1" customWidth="1"/>
    <col min="3078" max="3328" width="9.140625" style="199"/>
    <col min="3329" max="3329" width="4.28515625" style="199" bestFit="1" customWidth="1"/>
    <col min="3330" max="3330" width="38.140625" style="199" bestFit="1" customWidth="1"/>
    <col min="3331" max="3331" width="35.140625" style="199" customWidth="1"/>
    <col min="3332" max="3332" width="50.42578125" style="199" customWidth="1"/>
    <col min="3333" max="3333" width="23.140625" style="199" bestFit="1" customWidth="1"/>
    <col min="3334" max="3584" width="9.140625" style="199"/>
    <col min="3585" max="3585" width="4.28515625" style="199" bestFit="1" customWidth="1"/>
    <col min="3586" max="3586" width="38.140625" style="199" bestFit="1" customWidth="1"/>
    <col min="3587" max="3587" width="35.140625" style="199" customWidth="1"/>
    <col min="3588" max="3588" width="50.42578125" style="199" customWidth="1"/>
    <col min="3589" max="3589" width="23.140625" style="199" bestFit="1" customWidth="1"/>
    <col min="3590" max="3840" width="9.140625" style="199"/>
    <col min="3841" max="3841" width="4.28515625" style="199" bestFit="1" customWidth="1"/>
    <col min="3842" max="3842" width="38.140625" style="199" bestFit="1" customWidth="1"/>
    <col min="3843" max="3843" width="35.140625" style="199" customWidth="1"/>
    <col min="3844" max="3844" width="50.42578125" style="199" customWidth="1"/>
    <col min="3845" max="3845" width="23.140625" style="199" bestFit="1" customWidth="1"/>
    <col min="3846" max="4096" width="9.140625" style="199"/>
    <col min="4097" max="4097" width="4.28515625" style="199" bestFit="1" customWidth="1"/>
    <col min="4098" max="4098" width="38.140625" style="199" bestFit="1" customWidth="1"/>
    <col min="4099" max="4099" width="35.140625" style="199" customWidth="1"/>
    <col min="4100" max="4100" width="50.42578125" style="199" customWidth="1"/>
    <col min="4101" max="4101" width="23.140625" style="199" bestFit="1" customWidth="1"/>
    <col min="4102" max="4352" width="9.140625" style="199"/>
    <col min="4353" max="4353" width="4.28515625" style="199" bestFit="1" customWidth="1"/>
    <col min="4354" max="4354" width="38.140625" style="199" bestFit="1" customWidth="1"/>
    <col min="4355" max="4355" width="35.140625" style="199" customWidth="1"/>
    <col min="4356" max="4356" width="50.42578125" style="199" customWidth="1"/>
    <col min="4357" max="4357" width="23.140625" style="199" bestFit="1" customWidth="1"/>
    <col min="4358" max="4608" width="9.140625" style="199"/>
    <col min="4609" max="4609" width="4.28515625" style="199" bestFit="1" customWidth="1"/>
    <col min="4610" max="4610" width="38.140625" style="199" bestFit="1" customWidth="1"/>
    <col min="4611" max="4611" width="35.140625" style="199" customWidth="1"/>
    <col min="4612" max="4612" width="50.42578125" style="199" customWidth="1"/>
    <col min="4613" max="4613" width="23.140625" style="199" bestFit="1" customWidth="1"/>
    <col min="4614" max="4864" width="9.140625" style="199"/>
    <col min="4865" max="4865" width="4.28515625" style="199" bestFit="1" customWidth="1"/>
    <col min="4866" max="4866" width="38.140625" style="199" bestFit="1" customWidth="1"/>
    <col min="4867" max="4867" width="35.140625" style="199" customWidth="1"/>
    <col min="4868" max="4868" width="50.42578125" style="199" customWidth="1"/>
    <col min="4869" max="4869" width="23.140625" style="199" bestFit="1" customWidth="1"/>
    <col min="4870" max="5120" width="9.140625" style="199"/>
    <col min="5121" max="5121" width="4.28515625" style="199" bestFit="1" customWidth="1"/>
    <col min="5122" max="5122" width="38.140625" style="199" bestFit="1" customWidth="1"/>
    <col min="5123" max="5123" width="35.140625" style="199" customWidth="1"/>
    <col min="5124" max="5124" width="50.42578125" style="199" customWidth="1"/>
    <col min="5125" max="5125" width="23.140625" style="199" bestFit="1" customWidth="1"/>
    <col min="5126" max="5376" width="9.140625" style="199"/>
    <col min="5377" max="5377" width="4.28515625" style="199" bestFit="1" customWidth="1"/>
    <col min="5378" max="5378" width="38.140625" style="199" bestFit="1" customWidth="1"/>
    <col min="5379" max="5379" width="35.140625" style="199" customWidth="1"/>
    <col min="5380" max="5380" width="50.42578125" style="199" customWidth="1"/>
    <col min="5381" max="5381" width="23.140625" style="199" bestFit="1" customWidth="1"/>
    <col min="5382" max="5632" width="9.140625" style="199"/>
    <col min="5633" max="5633" width="4.28515625" style="199" bestFit="1" customWidth="1"/>
    <col min="5634" max="5634" width="38.140625" style="199" bestFit="1" customWidth="1"/>
    <col min="5635" max="5635" width="35.140625" style="199" customWidth="1"/>
    <col min="5636" max="5636" width="50.42578125" style="199" customWidth="1"/>
    <col min="5637" max="5637" width="23.140625" style="199" bestFit="1" customWidth="1"/>
    <col min="5638" max="5888" width="9.140625" style="199"/>
    <col min="5889" max="5889" width="4.28515625" style="199" bestFit="1" customWidth="1"/>
    <col min="5890" max="5890" width="38.140625" style="199" bestFit="1" customWidth="1"/>
    <col min="5891" max="5891" width="35.140625" style="199" customWidth="1"/>
    <col min="5892" max="5892" width="50.42578125" style="199" customWidth="1"/>
    <col min="5893" max="5893" width="23.140625" style="199" bestFit="1" customWidth="1"/>
    <col min="5894" max="6144" width="9.140625" style="199"/>
    <col min="6145" max="6145" width="4.28515625" style="199" bestFit="1" customWidth="1"/>
    <col min="6146" max="6146" width="38.140625" style="199" bestFit="1" customWidth="1"/>
    <col min="6147" max="6147" width="35.140625" style="199" customWidth="1"/>
    <col min="6148" max="6148" width="50.42578125" style="199" customWidth="1"/>
    <col min="6149" max="6149" width="23.140625" style="199" bestFit="1" customWidth="1"/>
    <col min="6150" max="6400" width="9.140625" style="199"/>
    <col min="6401" max="6401" width="4.28515625" style="199" bestFit="1" customWidth="1"/>
    <col min="6402" max="6402" width="38.140625" style="199" bestFit="1" customWidth="1"/>
    <col min="6403" max="6403" width="35.140625" style="199" customWidth="1"/>
    <col min="6404" max="6404" width="50.42578125" style="199" customWidth="1"/>
    <col min="6405" max="6405" width="23.140625" style="199" bestFit="1" customWidth="1"/>
    <col min="6406" max="6656" width="9.140625" style="199"/>
    <col min="6657" max="6657" width="4.28515625" style="199" bestFit="1" customWidth="1"/>
    <col min="6658" max="6658" width="38.140625" style="199" bestFit="1" customWidth="1"/>
    <col min="6659" max="6659" width="35.140625" style="199" customWidth="1"/>
    <col min="6660" max="6660" width="50.42578125" style="199" customWidth="1"/>
    <col min="6661" max="6661" width="23.140625" style="199" bestFit="1" customWidth="1"/>
    <col min="6662" max="6912" width="9.140625" style="199"/>
    <col min="6913" max="6913" width="4.28515625" style="199" bestFit="1" customWidth="1"/>
    <col min="6914" max="6914" width="38.140625" style="199" bestFit="1" customWidth="1"/>
    <col min="6915" max="6915" width="35.140625" style="199" customWidth="1"/>
    <col min="6916" max="6916" width="50.42578125" style="199" customWidth="1"/>
    <col min="6917" max="6917" width="23.140625" style="199" bestFit="1" customWidth="1"/>
    <col min="6918" max="7168" width="9.140625" style="199"/>
    <col min="7169" max="7169" width="4.28515625" style="199" bestFit="1" customWidth="1"/>
    <col min="7170" max="7170" width="38.140625" style="199" bestFit="1" customWidth="1"/>
    <col min="7171" max="7171" width="35.140625" style="199" customWidth="1"/>
    <col min="7172" max="7172" width="50.42578125" style="199" customWidth="1"/>
    <col min="7173" max="7173" width="23.140625" style="199" bestFit="1" customWidth="1"/>
    <col min="7174" max="7424" width="9.140625" style="199"/>
    <col min="7425" max="7425" width="4.28515625" style="199" bestFit="1" customWidth="1"/>
    <col min="7426" max="7426" width="38.140625" style="199" bestFit="1" customWidth="1"/>
    <col min="7427" max="7427" width="35.140625" style="199" customWidth="1"/>
    <col min="7428" max="7428" width="50.42578125" style="199" customWidth="1"/>
    <col min="7429" max="7429" width="23.140625" style="199" bestFit="1" customWidth="1"/>
    <col min="7430" max="7680" width="9.140625" style="199"/>
    <col min="7681" max="7681" width="4.28515625" style="199" bestFit="1" customWidth="1"/>
    <col min="7682" max="7682" width="38.140625" style="199" bestFit="1" customWidth="1"/>
    <col min="7683" max="7683" width="35.140625" style="199" customWidth="1"/>
    <col min="7684" max="7684" width="50.42578125" style="199" customWidth="1"/>
    <col min="7685" max="7685" width="23.140625" style="199" bestFit="1" customWidth="1"/>
    <col min="7686" max="7936" width="9.140625" style="199"/>
    <col min="7937" max="7937" width="4.28515625" style="199" bestFit="1" customWidth="1"/>
    <col min="7938" max="7938" width="38.140625" style="199" bestFit="1" customWidth="1"/>
    <col min="7939" max="7939" width="35.140625" style="199" customWidth="1"/>
    <col min="7940" max="7940" width="50.42578125" style="199" customWidth="1"/>
    <col min="7941" max="7941" width="23.140625" style="199" bestFit="1" customWidth="1"/>
    <col min="7942" max="8192" width="9.140625" style="199"/>
    <col min="8193" max="8193" width="4.28515625" style="199" bestFit="1" customWidth="1"/>
    <col min="8194" max="8194" width="38.140625" style="199" bestFit="1" customWidth="1"/>
    <col min="8195" max="8195" width="35.140625" style="199" customWidth="1"/>
    <col min="8196" max="8196" width="50.42578125" style="199" customWidth="1"/>
    <col min="8197" max="8197" width="23.140625" style="199" bestFit="1" customWidth="1"/>
    <col min="8198" max="8448" width="9.140625" style="199"/>
    <col min="8449" max="8449" width="4.28515625" style="199" bestFit="1" customWidth="1"/>
    <col min="8450" max="8450" width="38.140625" style="199" bestFit="1" customWidth="1"/>
    <col min="8451" max="8451" width="35.140625" style="199" customWidth="1"/>
    <col min="8452" max="8452" width="50.42578125" style="199" customWidth="1"/>
    <col min="8453" max="8453" width="23.140625" style="199" bestFit="1" customWidth="1"/>
    <col min="8454" max="8704" width="9.140625" style="199"/>
    <col min="8705" max="8705" width="4.28515625" style="199" bestFit="1" customWidth="1"/>
    <col min="8706" max="8706" width="38.140625" style="199" bestFit="1" customWidth="1"/>
    <col min="8707" max="8707" width="35.140625" style="199" customWidth="1"/>
    <col min="8708" max="8708" width="50.42578125" style="199" customWidth="1"/>
    <col min="8709" max="8709" width="23.140625" style="199" bestFit="1" customWidth="1"/>
    <col min="8710" max="8960" width="9.140625" style="199"/>
    <col min="8961" max="8961" width="4.28515625" style="199" bestFit="1" customWidth="1"/>
    <col min="8962" max="8962" width="38.140625" style="199" bestFit="1" customWidth="1"/>
    <col min="8963" max="8963" width="35.140625" style="199" customWidth="1"/>
    <col min="8964" max="8964" width="50.42578125" style="199" customWidth="1"/>
    <col min="8965" max="8965" width="23.140625" style="199" bestFit="1" customWidth="1"/>
    <col min="8966" max="9216" width="9.140625" style="199"/>
    <col min="9217" max="9217" width="4.28515625" style="199" bestFit="1" customWidth="1"/>
    <col min="9218" max="9218" width="38.140625" style="199" bestFit="1" customWidth="1"/>
    <col min="9219" max="9219" width="35.140625" style="199" customWidth="1"/>
    <col min="9220" max="9220" width="50.42578125" style="199" customWidth="1"/>
    <col min="9221" max="9221" width="23.140625" style="199" bestFit="1" customWidth="1"/>
    <col min="9222" max="9472" width="9.140625" style="199"/>
    <col min="9473" max="9473" width="4.28515625" style="199" bestFit="1" customWidth="1"/>
    <col min="9474" max="9474" width="38.140625" style="199" bestFit="1" customWidth="1"/>
    <col min="9475" max="9475" width="35.140625" style="199" customWidth="1"/>
    <col min="9476" max="9476" width="50.42578125" style="199" customWidth="1"/>
    <col min="9477" max="9477" width="23.140625" style="199" bestFit="1" customWidth="1"/>
    <col min="9478" max="9728" width="9.140625" style="199"/>
    <col min="9729" max="9729" width="4.28515625" style="199" bestFit="1" customWidth="1"/>
    <col min="9730" max="9730" width="38.140625" style="199" bestFit="1" customWidth="1"/>
    <col min="9731" max="9731" width="35.140625" style="199" customWidth="1"/>
    <col min="9732" max="9732" width="50.42578125" style="199" customWidth="1"/>
    <col min="9733" max="9733" width="23.140625" style="199" bestFit="1" customWidth="1"/>
    <col min="9734" max="9984" width="9.140625" style="199"/>
    <col min="9985" max="9985" width="4.28515625" style="199" bestFit="1" customWidth="1"/>
    <col min="9986" max="9986" width="38.140625" style="199" bestFit="1" customWidth="1"/>
    <col min="9987" max="9987" width="35.140625" style="199" customWidth="1"/>
    <col min="9988" max="9988" width="50.42578125" style="199" customWidth="1"/>
    <col min="9989" max="9989" width="23.140625" style="199" bestFit="1" customWidth="1"/>
    <col min="9990" max="10240" width="9.140625" style="199"/>
    <col min="10241" max="10241" width="4.28515625" style="199" bestFit="1" customWidth="1"/>
    <col min="10242" max="10242" width="38.140625" style="199" bestFit="1" customWidth="1"/>
    <col min="10243" max="10243" width="35.140625" style="199" customWidth="1"/>
    <col min="10244" max="10244" width="50.42578125" style="199" customWidth="1"/>
    <col min="10245" max="10245" width="23.140625" style="199" bestFit="1" customWidth="1"/>
    <col min="10246" max="10496" width="9.140625" style="199"/>
    <col min="10497" max="10497" width="4.28515625" style="199" bestFit="1" customWidth="1"/>
    <col min="10498" max="10498" width="38.140625" style="199" bestFit="1" customWidth="1"/>
    <col min="10499" max="10499" width="35.140625" style="199" customWidth="1"/>
    <col min="10500" max="10500" width="50.42578125" style="199" customWidth="1"/>
    <col min="10501" max="10501" width="23.140625" style="199" bestFit="1" customWidth="1"/>
    <col min="10502" max="10752" width="9.140625" style="199"/>
    <col min="10753" max="10753" width="4.28515625" style="199" bestFit="1" customWidth="1"/>
    <col min="10754" max="10754" width="38.140625" style="199" bestFit="1" customWidth="1"/>
    <col min="10755" max="10755" width="35.140625" style="199" customWidth="1"/>
    <col min="10756" max="10756" width="50.42578125" style="199" customWidth="1"/>
    <col min="10757" max="10757" width="23.140625" style="199" bestFit="1" customWidth="1"/>
    <col min="10758" max="11008" width="9.140625" style="199"/>
    <col min="11009" max="11009" width="4.28515625" style="199" bestFit="1" customWidth="1"/>
    <col min="11010" max="11010" width="38.140625" style="199" bestFit="1" customWidth="1"/>
    <col min="11011" max="11011" width="35.140625" style="199" customWidth="1"/>
    <col min="11012" max="11012" width="50.42578125" style="199" customWidth="1"/>
    <col min="11013" max="11013" width="23.140625" style="199" bestFit="1" customWidth="1"/>
    <col min="11014" max="11264" width="9.140625" style="199"/>
    <col min="11265" max="11265" width="4.28515625" style="199" bestFit="1" customWidth="1"/>
    <col min="11266" max="11266" width="38.140625" style="199" bestFit="1" customWidth="1"/>
    <col min="11267" max="11267" width="35.140625" style="199" customWidth="1"/>
    <col min="11268" max="11268" width="50.42578125" style="199" customWidth="1"/>
    <col min="11269" max="11269" width="23.140625" style="199" bestFit="1" customWidth="1"/>
    <col min="11270" max="11520" width="9.140625" style="199"/>
    <col min="11521" max="11521" width="4.28515625" style="199" bestFit="1" customWidth="1"/>
    <col min="11522" max="11522" width="38.140625" style="199" bestFit="1" customWidth="1"/>
    <col min="11523" max="11523" width="35.140625" style="199" customWidth="1"/>
    <col min="11524" max="11524" width="50.42578125" style="199" customWidth="1"/>
    <col min="11525" max="11525" width="23.140625" style="199" bestFit="1" customWidth="1"/>
    <col min="11526" max="11776" width="9.140625" style="199"/>
    <col min="11777" max="11777" width="4.28515625" style="199" bestFit="1" customWidth="1"/>
    <col min="11778" max="11778" width="38.140625" style="199" bestFit="1" customWidth="1"/>
    <col min="11779" max="11779" width="35.140625" style="199" customWidth="1"/>
    <col min="11780" max="11780" width="50.42578125" style="199" customWidth="1"/>
    <col min="11781" max="11781" width="23.140625" style="199" bestFit="1" customWidth="1"/>
    <col min="11782" max="12032" width="9.140625" style="199"/>
    <col min="12033" max="12033" width="4.28515625" style="199" bestFit="1" customWidth="1"/>
    <col min="12034" max="12034" width="38.140625" style="199" bestFit="1" customWidth="1"/>
    <col min="12035" max="12035" width="35.140625" style="199" customWidth="1"/>
    <col min="12036" max="12036" width="50.42578125" style="199" customWidth="1"/>
    <col min="12037" max="12037" width="23.140625" style="199" bestFit="1" customWidth="1"/>
    <col min="12038" max="12288" width="9.140625" style="199"/>
    <col min="12289" max="12289" width="4.28515625" style="199" bestFit="1" customWidth="1"/>
    <col min="12290" max="12290" width="38.140625" style="199" bestFit="1" customWidth="1"/>
    <col min="12291" max="12291" width="35.140625" style="199" customWidth="1"/>
    <col min="12292" max="12292" width="50.42578125" style="199" customWidth="1"/>
    <col min="12293" max="12293" width="23.140625" style="199" bestFit="1" customWidth="1"/>
    <col min="12294" max="12544" width="9.140625" style="199"/>
    <col min="12545" max="12545" width="4.28515625" style="199" bestFit="1" customWidth="1"/>
    <col min="12546" max="12546" width="38.140625" style="199" bestFit="1" customWidth="1"/>
    <col min="12547" max="12547" width="35.140625" style="199" customWidth="1"/>
    <col min="12548" max="12548" width="50.42578125" style="199" customWidth="1"/>
    <col min="12549" max="12549" width="23.140625" style="199" bestFit="1" customWidth="1"/>
    <col min="12550" max="12800" width="9.140625" style="199"/>
    <col min="12801" max="12801" width="4.28515625" style="199" bestFit="1" customWidth="1"/>
    <col min="12802" max="12802" width="38.140625" style="199" bestFit="1" customWidth="1"/>
    <col min="12803" max="12803" width="35.140625" style="199" customWidth="1"/>
    <col min="12804" max="12804" width="50.42578125" style="199" customWidth="1"/>
    <col min="12805" max="12805" width="23.140625" style="199" bestFit="1" customWidth="1"/>
    <col min="12806" max="13056" width="9.140625" style="199"/>
    <col min="13057" max="13057" width="4.28515625" style="199" bestFit="1" customWidth="1"/>
    <col min="13058" max="13058" width="38.140625" style="199" bestFit="1" customWidth="1"/>
    <col min="13059" max="13059" width="35.140625" style="199" customWidth="1"/>
    <col min="13060" max="13060" width="50.42578125" style="199" customWidth="1"/>
    <col min="13061" max="13061" width="23.140625" style="199" bestFit="1" customWidth="1"/>
    <col min="13062" max="13312" width="9.140625" style="199"/>
    <col min="13313" max="13313" width="4.28515625" style="199" bestFit="1" customWidth="1"/>
    <col min="13314" max="13314" width="38.140625" style="199" bestFit="1" customWidth="1"/>
    <col min="13315" max="13315" width="35.140625" style="199" customWidth="1"/>
    <col min="13316" max="13316" width="50.42578125" style="199" customWidth="1"/>
    <col min="13317" max="13317" width="23.140625" style="199" bestFit="1" customWidth="1"/>
    <col min="13318" max="13568" width="9.140625" style="199"/>
    <col min="13569" max="13569" width="4.28515625" style="199" bestFit="1" customWidth="1"/>
    <col min="13570" max="13570" width="38.140625" style="199" bestFit="1" customWidth="1"/>
    <col min="13571" max="13571" width="35.140625" style="199" customWidth="1"/>
    <col min="13572" max="13572" width="50.42578125" style="199" customWidth="1"/>
    <col min="13573" max="13573" width="23.140625" style="199" bestFit="1" customWidth="1"/>
    <col min="13574" max="13824" width="9.140625" style="199"/>
    <col min="13825" max="13825" width="4.28515625" style="199" bestFit="1" customWidth="1"/>
    <col min="13826" max="13826" width="38.140625" style="199" bestFit="1" customWidth="1"/>
    <col min="13827" max="13827" width="35.140625" style="199" customWidth="1"/>
    <col min="13828" max="13828" width="50.42578125" style="199" customWidth="1"/>
    <col min="13829" max="13829" width="23.140625" style="199" bestFit="1" customWidth="1"/>
    <col min="13830" max="14080" width="9.140625" style="199"/>
    <col min="14081" max="14081" width="4.28515625" style="199" bestFit="1" customWidth="1"/>
    <col min="14082" max="14082" width="38.140625" style="199" bestFit="1" customWidth="1"/>
    <col min="14083" max="14083" width="35.140625" style="199" customWidth="1"/>
    <col min="14084" max="14084" width="50.42578125" style="199" customWidth="1"/>
    <col min="14085" max="14085" width="23.140625" style="199" bestFit="1" customWidth="1"/>
    <col min="14086" max="14336" width="9.140625" style="199"/>
    <col min="14337" max="14337" width="4.28515625" style="199" bestFit="1" customWidth="1"/>
    <col min="14338" max="14338" width="38.140625" style="199" bestFit="1" customWidth="1"/>
    <col min="14339" max="14339" width="35.140625" style="199" customWidth="1"/>
    <col min="14340" max="14340" width="50.42578125" style="199" customWidth="1"/>
    <col min="14341" max="14341" width="23.140625" style="199" bestFit="1" customWidth="1"/>
    <col min="14342" max="14592" width="9.140625" style="199"/>
    <col min="14593" max="14593" width="4.28515625" style="199" bestFit="1" customWidth="1"/>
    <col min="14594" max="14594" width="38.140625" style="199" bestFit="1" customWidth="1"/>
    <col min="14595" max="14595" width="35.140625" style="199" customWidth="1"/>
    <col min="14596" max="14596" width="50.42578125" style="199" customWidth="1"/>
    <col min="14597" max="14597" width="23.140625" style="199" bestFit="1" customWidth="1"/>
    <col min="14598" max="14848" width="9.140625" style="199"/>
    <col min="14849" max="14849" width="4.28515625" style="199" bestFit="1" customWidth="1"/>
    <col min="14850" max="14850" width="38.140625" style="199" bestFit="1" customWidth="1"/>
    <col min="14851" max="14851" width="35.140625" style="199" customWidth="1"/>
    <col min="14852" max="14852" width="50.42578125" style="199" customWidth="1"/>
    <col min="14853" max="14853" width="23.140625" style="199" bestFit="1" customWidth="1"/>
    <col min="14854" max="15104" width="9.140625" style="199"/>
    <col min="15105" max="15105" width="4.28515625" style="199" bestFit="1" customWidth="1"/>
    <col min="15106" max="15106" width="38.140625" style="199" bestFit="1" customWidth="1"/>
    <col min="15107" max="15107" width="35.140625" style="199" customWidth="1"/>
    <col min="15108" max="15108" width="50.42578125" style="199" customWidth="1"/>
    <col min="15109" max="15109" width="23.140625" style="199" bestFit="1" customWidth="1"/>
    <col min="15110" max="15360" width="9.140625" style="199"/>
    <col min="15361" max="15361" width="4.28515625" style="199" bestFit="1" customWidth="1"/>
    <col min="15362" max="15362" width="38.140625" style="199" bestFit="1" customWidth="1"/>
    <col min="15363" max="15363" width="35.140625" style="199" customWidth="1"/>
    <col min="15364" max="15364" width="50.42578125" style="199" customWidth="1"/>
    <col min="15365" max="15365" width="23.140625" style="199" bestFit="1" customWidth="1"/>
    <col min="15366" max="15616" width="9.140625" style="199"/>
    <col min="15617" max="15617" width="4.28515625" style="199" bestFit="1" customWidth="1"/>
    <col min="15618" max="15618" width="38.140625" style="199" bestFit="1" customWidth="1"/>
    <col min="15619" max="15619" width="35.140625" style="199" customWidth="1"/>
    <col min="15620" max="15620" width="50.42578125" style="199" customWidth="1"/>
    <col min="15621" max="15621" width="23.140625" style="199" bestFit="1" customWidth="1"/>
    <col min="15622" max="15872" width="9.140625" style="199"/>
    <col min="15873" max="15873" width="4.28515625" style="199" bestFit="1" customWidth="1"/>
    <col min="15874" max="15874" width="38.140625" style="199" bestFit="1" customWidth="1"/>
    <col min="15875" max="15875" width="35.140625" style="199" customWidth="1"/>
    <col min="15876" max="15876" width="50.42578125" style="199" customWidth="1"/>
    <col min="15877" max="15877" width="23.140625" style="199" bestFit="1" customWidth="1"/>
    <col min="15878" max="16128" width="9.140625" style="199"/>
    <col min="16129" max="16129" width="4.28515625" style="199" bestFit="1" customWidth="1"/>
    <col min="16130" max="16130" width="38.140625" style="199" bestFit="1" customWidth="1"/>
    <col min="16131" max="16131" width="35.140625" style="199" customWidth="1"/>
    <col min="16132" max="16132" width="50.42578125" style="199" customWidth="1"/>
    <col min="16133" max="16133" width="23.140625" style="199" bestFit="1" customWidth="1"/>
    <col min="16134" max="16384" width="9.140625" style="199"/>
  </cols>
  <sheetData>
    <row r="1" spans="1:5" ht="15" x14ac:dyDescent="0.25">
      <c r="E1" s="336" t="s">
        <v>1184</v>
      </c>
    </row>
    <row r="2" spans="1:5" ht="20.25" x14ac:dyDescent="0.25">
      <c r="A2" s="705" t="s">
        <v>923</v>
      </c>
      <c r="B2" s="705"/>
      <c r="C2" s="705"/>
      <c r="D2" s="705"/>
      <c r="E2" s="705"/>
    </row>
    <row r="3" spans="1:5" ht="25.5" customHeight="1" x14ac:dyDescent="0.25"/>
    <row r="4" spans="1:5" s="201" customFormat="1" ht="33.75" customHeight="1" x14ac:dyDescent="0.25">
      <c r="A4" s="392" t="s">
        <v>782</v>
      </c>
      <c r="B4" s="393" t="s">
        <v>13</v>
      </c>
      <c r="C4" s="393" t="s">
        <v>783</v>
      </c>
      <c r="D4" s="394" t="s">
        <v>777</v>
      </c>
      <c r="E4" s="399" t="s">
        <v>926</v>
      </c>
    </row>
    <row r="5" spans="1:5" ht="28.5" customHeight="1" x14ac:dyDescent="0.25">
      <c r="A5" s="386">
        <v>1</v>
      </c>
      <c r="B5" s="387" t="s">
        <v>784</v>
      </c>
      <c r="C5" s="377" t="s">
        <v>990</v>
      </c>
      <c r="D5" s="377" t="s">
        <v>993</v>
      </c>
      <c r="E5" s="378">
        <v>67136755134</v>
      </c>
    </row>
    <row r="6" spans="1:5" ht="28.5" customHeight="1" x14ac:dyDescent="0.25">
      <c r="A6" s="388">
        <v>2</v>
      </c>
      <c r="B6" s="389" t="s">
        <v>25</v>
      </c>
      <c r="C6" s="379" t="s">
        <v>991</v>
      </c>
      <c r="D6" s="379" t="s">
        <v>994</v>
      </c>
      <c r="E6" s="380">
        <v>89302500</v>
      </c>
    </row>
    <row r="7" spans="1:5" ht="28.5" customHeight="1" x14ac:dyDescent="0.25">
      <c r="A7" s="381">
        <v>3</v>
      </c>
      <c r="B7" s="382" t="s">
        <v>785</v>
      </c>
      <c r="C7" s="383" t="s">
        <v>992</v>
      </c>
      <c r="D7" s="383" t="s">
        <v>995</v>
      </c>
      <c r="E7" s="384">
        <v>7075815563</v>
      </c>
    </row>
    <row r="8" spans="1:5" ht="21" customHeight="1" x14ac:dyDescent="0.25">
      <c r="A8" s="697" t="s">
        <v>778</v>
      </c>
      <c r="B8" s="697"/>
      <c r="C8" s="697"/>
      <c r="D8" s="697"/>
      <c r="E8" s="385">
        <f>SUM(E5:E7)</f>
        <v>74301873197</v>
      </c>
    </row>
    <row r="10" spans="1:5" ht="24" x14ac:dyDescent="0.4">
      <c r="E10" s="535"/>
    </row>
    <row r="11" spans="1:5" ht="24" x14ac:dyDescent="0.4">
      <c r="E11" s="536"/>
    </row>
    <row r="12" spans="1:5" ht="24" x14ac:dyDescent="0.4">
      <c r="E12" s="536"/>
    </row>
  </sheetData>
  <mergeCells count="2">
    <mergeCell ref="A2:E2"/>
    <mergeCell ref="A8:D8"/>
  </mergeCells>
  <printOptions horizontalCentered="1"/>
  <pageMargins left="0.98425196850393704" right="0.70866141732283505" top="0.74803149606299202" bottom="0.74803149606299202" header="0.31496062992126" footer="0.31496062992126"/>
  <pageSetup paperSize="9" scale="70" firstPageNumber="221" orientation="landscape" useFirstPageNumber="1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3"/>
  <sheetViews>
    <sheetView view="pageBreakPreview" zoomScale="85" zoomScaleSheetLayoutView="85" workbookViewId="0">
      <selection activeCell="M33" sqref="M33"/>
    </sheetView>
  </sheetViews>
  <sheetFormatPr defaultColWidth="4.7109375" defaultRowHeight="15" x14ac:dyDescent="0.25"/>
  <cols>
    <col min="1" max="1" width="4.7109375" style="337" customWidth="1"/>
    <col min="2" max="2" width="67.140625" style="338" customWidth="1"/>
    <col min="3" max="3" width="38.85546875" style="338" customWidth="1"/>
    <col min="4" max="4" width="22.5703125" style="338" customWidth="1"/>
    <col min="5" max="5" width="14.28515625" style="338" customWidth="1"/>
    <col min="6" max="6" width="16.5703125" style="338" customWidth="1"/>
    <col min="7" max="255" width="9.140625" style="338" customWidth="1"/>
    <col min="256" max="256" width="4.7109375" style="338"/>
    <col min="257" max="257" width="4.7109375" style="338" customWidth="1"/>
    <col min="258" max="258" width="67.140625" style="338" customWidth="1"/>
    <col min="259" max="259" width="38.85546875" style="338" customWidth="1"/>
    <col min="260" max="260" width="22.5703125" style="338" customWidth="1"/>
    <col min="261" max="261" width="14.28515625" style="338" customWidth="1"/>
    <col min="262" max="262" width="16.5703125" style="338" customWidth="1"/>
    <col min="263" max="511" width="9.140625" style="338" customWidth="1"/>
    <col min="512" max="512" width="4.7109375" style="338"/>
    <col min="513" max="513" width="4.7109375" style="338" customWidth="1"/>
    <col min="514" max="514" width="67.140625" style="338" customWidth="1"/>
    <col min="515" max="515" width="38.85546875" style="338" customWidth="1"/>
    <col min="516" max="516" width="22.5703125" style="338" customWidth="1"/>
    <col min="517" max="517" width="14.28515625" style="338" customWidth="1"/>
    <col min="518" max="518" width="16.5703125" style="338" customWidth="1"/>
    <col min="519" max="767" width="9.140625" style="338" customWidth="1"/>
    <col min="768" max="768" width="4.7109375" style="338"/>
    <col min="769" max="769" width="4.7109375" style="338" customWidth="1"/>
    <col min="770" max="770" width="67.140625" style="338" customWidth="1"/>
    <col min="771" max="771" width="38.85546875" style="338" customWidth="1"/>
    <col min="772" max="772" width="22.5703125" style="338" customWidth="1"/>
    <col min="773" max="773" width="14.28515625" style="338" customWidth="1"/>
    <col min="774" max="774" width="16.5703125" style="338" customWidth="1"/>
    <col min="775" max="1023" width="9.140625" style="338" customWidth="1"/>
    <col min="1024" max="1024" width="4.7109375" style="338"/>
    <col min="1025" max="1025" width="4.7109375" style="338" customWidth="1"/>
    <col min="1026" max="1026" width="67.140625" style="338" customWidth="1"/>
    <col min="1027" max="1027" width="38.85546875" style="338" customWidth="1"/>
    <col min="1028" max="1028" width="22.5703125" style="338" customWidth="1"/>
    <col min="1029" max="1029" width="14.28515625" style="338" customWidth="1"/>
    <col min="1030" max="1030" width="16.5703125" style="338" customWidth="1"/>
    <col min="1031" max="1279" width="9.140625" style="338" customWidth="1"/>
    <col min="1280" max="1280" width="4.7109375" style="338"/>
    <col min="1281" max="1281" width="4.7109375" style="338" customWidth="1"/>
    <col min="1282" max="1282" width="67.140625" style="338" customWidth="1"/>
    <col min="1283" max="1283" width="38.85546875" style="338" customWidth="1"/>
    <col min="1284" max="1284" width="22.5703125" style="338" customWidth="1"/>
    <col min="1285" max="1285" width="14.28515625" style="338" customWidth="1"/>
    <col min="1286" max="1286" width="16.5703125" style="338" customWidth="1"/>
    <col min="1287" max="1535" width="9.140625" style="338" customWidth="1"/>
    <col min="1536" max="1536" width="4.7109375" style="338"/>
    <col min="1537" max="1537" width="4.7109375" style="338" customWidth="1"/>
    <col min="1538" max="1538" width="67.140625" style="338" customWidth="1"/>
    <col min="1539" max="1539" width="38.85546875" style="338" customWidth="1"/>
    <col min="1540" max="1540" width="22.5703125" style="338" customWidth="1"/>
    <col min="1541" max="1541" width="14.28515625" style="338" customWidth="1"/>
    <col min="1542" max="1542" width="16.5703125" style="338" customWidth="1"/>
    <col min="1543" max="1791" width="9.140625" style="338" customWidth="1"/>
    <col min="1792" max="1792" width="4.7109375" style="338"/>
    <col min="1793" max="1793" width="4.7109375" style="338" customWidth="1"/>
    <col min="1794" max="1794" width="67.140625" style="338" customWidth="1"/>
    <col min="1795" max="1795" width="38.85546875" style="338" customWidth="1"/>
    <col min="1796" max="1796" width="22.5703125" style="338" customWidth="1"/>
    <col min="1797" max="1797" width="14.28515625" style="338" customWidth="1"/>
    <col min="1798" max="1798" width="16.5703125" style="338" customWidth="1"/>
    <col min="1799" max="2047" width="9.140625" style="338" customWidth="1"/>
    <col min="2048" max="2048" width="4.7109375" style="338"/>
    <col min="2049" max="2049" width="4.7109375" style="338" customWidth="1"/>
    <col min="2050" max="2050" width="67.140625" style="338" customWidth="1"/>
    <col min="2051" max="2051" width="38.85546875" style="338" customWidth="1"/>
    <col min="2052" max="2052" width="22.5703125" style="338" customWidth="1"/>
    <col min="2053" max="2053" width="14.28515625" style="338" customWidth="1"/>
    <col min="2054" max="2054" width="16.5703125" style="338" customWidth="1"/>
    <col min="2055" max="2303" width="9.140625" style="338" customWidth="1"/>
    <col min="2304" max="2304" width="4.7109375" style="338"/>
    <col min="2305" max="2305" width="4.7109375" style="338" customWidth="1"/>
    <col min="2306" max="2306" width="67.140625" style="338" customWidth="1"/>
    <col min="2307" max="2307" width="38.85546875" style="338" customWidth="1"/>
    <col min="2308" max="2308" width="22.5703125" style="338" customWidth="1"/>
    <col min="2309" max="2309" width="14.28515625" style="338" customWidth="1"/>
    <col min="2310" max="2310" width="16.5703125" style="338" customWidth="1"/>
    <col min="2311" max="2559" width="9.140625" style="338" customWidth="1"/>
    <col min="2560" max="2560" width="4.7109375" style="338"/>
    <col min="2561" max="2561" width="4.7109375" style="338" customWidth="1"/>
    <col min="2562" max="2562" width="67.140625" style="338" customWidth="1"/>
    <col min="2563" max="2563" width="38.85546875" style="338" customWidth="1"/>
    <col min="2564" max="2564" width="22.5703125" style="338" customWidth="1"/>
    <col min="2565" max="2565" width="14.28515625" style="338" customWidth="1"/>
    <col min="2566" max="2566" width="16.5703125" style="338" customWidth="1"/>
    <col min="2567" max="2815" width="9.140625" style="338" customWidth="1"/>
    <col min="2816" max="2816" width="4.7109375" style="338"/>
    <col min="2817" max="2817" width="4.7109375" style="338" customWidth="1"/>
    <col min="2818" max="2818" width="67.140625" style="338" customWidth="1"/>
    <col min="2819" max="2819" width="38.85546875" style="338" customWidth="1"/>
    <col min="2820" max="2820" width="22.5703125" style="338" customWidth="1"/>
    <col min="2821" max="2821" width="14.28515625" style="338" customWidth="1"/>
    <col min="2822" max="2822" width="16.5703125" style="338" customWidth="1"/>
    <col min="2823" max="3071" width="9.140625" style="338" customWidth="1"/>
    <col min="3072" max="3072" width="4.7109375" style="338"/>
    <col min="3073" max="3073" width="4.7109375" style="338" customWidth="1"/>
    <col min="3074" max="3074" width="67.140625" style="338" customWidth="1"/>
    <col min="3075" max="3075" width="38.85546875" style="338" customWidth="1"/>
    <col min="3076" max="3076" width="22.5703125" style="338" customWidth="1"/>
    <col min="3077" max="3077" width="14.28515625" style="338" customWidth="1"/>
    <col min="3078" max="3078" width="16.5703125" style="338" customWidth="1"/>
    <col min="3079" max="3327" width="9.140625" style="338" customWidth="1"/>
    <col min="3328" max="3328" width="4.7109375" style="338"/>
    <col min="3329" max="3329" width="4.7109375" style="338" customWidth="1"/>
    <col min="3330" max="3330" width="67.140625" style="338" customWidth="1"/>
    <col min="3331" max="3331" width="38.85546875" style="338" customWidth="1"/>
    <col min="3332" max="3332" width="22.5703125" style="338" customWidth="1"/>
    <col min="3333" max="3333" width="14.28515625" style="338" customWidth="1"/>
    <col min="3334" max="3334" width="16.5703125" style="338" customWidth="1"/>
    <col min="3335" max="3583" width="9.140625" style="338" customWidth="1"/>
    <col min="3584" max="3584" width="4.7109375" style="338"/>
    <col min="3585" max="3585" width="4.7109375" style="338" customWidth="1"/>
    <col min="3586" max="3586" width="67.140625" style="338" customWidth="1"/>
    <col min="3587" max="3587" width="38.85546875" style="338" customWidth="1"/>
    <col min="3588" max="3588" width="22.5703125" style="338" customWidth="1"/>
    <col min="3589" max="3589" width="14.28515625" style="338" customWidth="1"/>
    <col min="3590" max="3590" width="16.5703125" style="338" customWidth="1"/>
    <col min="3591" max="3839" width="9.140625" style="338" customWidth="1"/>
    <col min="3840" max="3840" width="4.7109375" style="338"/>
    <col min="3841" max="3841" width="4.7109375" style="338" customWidth="1"/>
    <col min="3842" max="3842" width="67.140625" style="338" customWidth="1"/>
    <col min="3843" max="3843" width="38.85546875" style="338" customWidth="1"/>
    <col min="3844" max="3844" width="22.5703125" style="338" customWidth="1"/>
    <col min="3845" max="3845" width="14.28515625" style="338" customWidth="1"/>
    <col min="3846" max="3846" width="16.5703125" style="338" customWidth="1"/>
    <col min="3847" max="4095" width="9.140625" style="338" customWidth="1"/>
    <col min="4096" max="4096" width="4.7109375" style="338"/>
    <col min="4097" max="4097" width="4.7109375" style="338" customWidth="1"/>
    <col min="4098" max="4098" width="67.140625" style="338" customWidth="1"/>
    <col min="4099" max="4099" width="38.85546875" style="338" customWidth="1"/>
    <col min="4100" max="4100" width="22.5703125" style="338" customWidth="1"/>
    <col min="4101" max="4101" width="14.28515625" style="338" customWidth="1"/>
    <col min="4102" max="4102" width="16.5703125" style="338" customWidth="1"/>
    <col min="4103" max="4351" width="9.140625" style="338" customWidth="1"/>
    <col min="4352" max="4352" width="4.7109375" style="338"/>
    <col min="4353" max="4353" width="4.7109375" style="338" customWidth="1"/>
    <col min="4354" max="4354" width="67.140625" style="338" customWidth="1"/>
    <col min="4355" max="4355" width="38.85546875" style="338" customWidth="1"/>
    <col min="4356" max="4356" width="22.5703125" style="338" customWidth="1"/>
    <col min="4357" max="4357" width="14.28515625" style="338" customWidth="1"/>
    <col min="4358" max="4358" width="16.5703125" style="338" customWidth="1"/>
    <col min="4359" max="4607" width="9.140625" style="338" customWidth="1"/>
    <col min="4608" max="4608" width="4.7109375" style="338"/>
    <col min="4609" max="4609" width="4.7109375" style="338" customWidth="1"/>
    <col min="4610" max="4610" width="67.140625" style="338" customWidth="1"/>
    <col min="4611" max="4611" width="38.85546875" style="338" customWidth="1"/>
    <col min="4612" max="4612" width="22.5703125" style="338" customWidth="1"/>
    <col min="4613" max="4613" width="14.28515625" style="338" customWidth="1"/>
    <col min="4614" max="4614" width="16.5703125" style="338" customWidth="1"/>
    <col min="4615" max="4863" width="9.140625" style="338" customWidth="1"/>
    <col min="4864" max="4864" width="4.7109375" style="338"/>
    <col min="4865" max="4865" width="4.7109375" style="338" customWidth="1"/>
    <col min="4866" max="4866" width="67.140625" style="338" customWidth="1"/>
    <col min="4867" max="4867" width="38.85546875" style="338" customWidth="1"/>
    <col min="4868" max="4868" width="22.5703125" style="338" customWidth="1"/>
    <col min="4869" max="4869" width="14.28515625" style="338" customWidth="1"/>
    <col min="4870" max="4870" width="16.5703125" style="338" customWidth="1"/>
    <col min="4871" max="5119" width="9.140625" style="338" customWidth="1"/>
    <col min="5120" max="5120" width="4.7109375" style="338"/>
    <col min="5121" max="5121" width="4.7109375" style="338" customWidth="1"/>
    <col min="5122" max="5122" width="67.140625" style="338" customWidth="1"/>
    <col min="5123" max="5123" width="38.85546875" style="338" customWidth="1"/>
    <col min="5124" max="5124" width="22.5703125" style="338" customWidth="1"/>
    <col min="5125" max="5125" width="14.28515625" style="338" customWidth="1"/>
    <col min="5126" max="5126" width="16.5703125" style="338" customWidth="1"/>
    <col min="5127" max="5375" width="9.140625" style="338" customWidth="1"/>
    <col min="5376" max="5376" width="4.7109375" style="338"/>
    <col min="5377" max="5377" width="4.7109375" style="338" customWidth="1"/>
    <col min="5378" max="5378" width="67.140625" style="338" customWidth="1"/>
    <col min="5379" max="5379" width="38.85546875" style="338" customWidth="1"/>
    <col min="5380" max="5380" width="22.5703125" style="338" customWidth="1"/>
    <col min="5381" max="5381" width="14.28515625" style="338" customWidth="1"/>
    <col min="5382" max="5382" width="16.5703125" style="338" customWidth="1"/>
    <col min="5383" max="5631" width="9.140625" style="338" customWidth="1"/>
    <col min="5632" max="5632" width="4.7109375" style="338"/>
    <col min="5633" max="5633" width="4.7109375" style="338" customWidth="1"/>
    <col min="5634" max="5634" width="67.140625" style="338" customWidth="1"/>
    <col min="5635" max="5635" width="38.85546875" style="338" customWidth="1"/>
    <col min="5636" max="5636" width="22.5703125" style="338" customWidth="1"/>
    <col min="5637" max="5637" width="14.28515625" style="338" customWidth="1"/>
    <col min="5638" max="5638" width="16.5703125" style="338" customWidth="1"/>
    <col min="5639" max="5887" width="9.140625" style="338" customWidth="1"/>
    <col min="5888" max="5888" width="4.7109375" style="338"/>
    <col min="5889" max="5889" width="4.7109375" style="338" customWidth="1"/>
    <col min="5890" max="5890" width="67.140625" style="338" customWidth="1"/>
    <col min="5891" max="5891" width="38.85546875" style="338" customWidth="1"/>
    <col min="5892" max="5892" width="22.5703125" style="338" customWidth="1"/>
    <col min="5893" max="5893" width="14.28515625" style="338" customWidth="1"/>
    <col min="5894" max="5894" width="16.5703125" style="338" customWidth="1"/>
    <col min="5895" max="6143" width="9.140625" style="338" customWidth="1"/>
    <col min="6144" max="6144" width="4.7109375" style="338"/>
    <col min="6145" max="6145" width="4.7109375" style="338" customWidth="1"/>
    <col min="6146" max="6146" width="67.140625" style="338" customWidth="1"/>
    <col min="6147" max="6147" width="38.85546875" style="338" customWidth="1"/>
    <col min="6148" max="6148" width="22.5703125" style="338" customWidth="1"/>
    <col min="6149" max="6149" width="14.28515625" style="338" customWidth="1"/>
    <col min="6150" max="6150" width="16.5703125" style="338" customWidth="1"/>
    <col min="6151" max="6399" width="9.140625" style="338" customWidth="1"/>
    <col min="6400" max="6400" width="4.7109375" style="338"/>
    <col min="6401" max="6401" width="4.7109375" style="338" customWidth="1"/>
    <col min="6402" max="6402" width="67.140625" style="338" customWidth="1"/>
    <col min="6403" max="6403" width="38.85546875" style="338" customWidth="1"/>
    <col min="6404" max="6404" width="22.5703125" style="338" customWidth="1"/>
    <col min="6405" max="6405" width="14.28515625" style="338" customWidth="1"/>
    <col min="6406" max="6406" width="16.5703125" style="338" customWidth="1"/>
    <col min="6407" max="6655" width="9.140625" style="338" customWidth="1"/>
    <col min="6656" max="6656" width="4.7109375" style="338"/>
    <col min="6657" max="6657" width="4.7109375" style="338" customWidth="1"/>
    <col min="6658" max="6658" width="67.140625" style="338" customWidth="1"/>
    <col min="6659" max="6659" width="38.85546875" style="338" customWidth="1"/>
    <col min="6660" max="6660" width="22.5703125" style="338" customWidth="1"/>
    <col min="6661" max="6661" width="14.28515625" style="338" customWidth="1"/>
    <col min="6662" max="6662" width="16.5703125" style="338" customWidth="1"/>
    <col min="6663" max="6911" width="9.140625" style="338" customWidth="1"/>
    <col min="6912" max="6912" width="4.7109375" style="338"/>
    <col min="6913" max="6913" width="4.7109375" style="338" customWidth="1"/>
    <col min="6914" max="6914" width="67.140625" style="338" customWidth="1"/>
    <col min="6915" max="6915" width="38.85546875" style="338" customWidth="1"/>
    <col min="6916" max="6916" width="22.5703125" style="338" customWidth="1"/>
    <col min="6917" max="6917" width="14.28515625" style="338" customWidth="1"/>
    <col min="6918" max="6918" width="16.5703125" style="338" customWidth="1"/>
    <col min="6919" max="7167" width="9.140625" style="338" customWidth="1"/>
    <col min="7168" max="7168" width="4.7109375" style="338"/>
    <col min="7169" max="7169" width="4.7109375" style="338" customWidth="1"/>
    <col min="7170" max="7170" width="67.140625" style="338" customWidth="1"/>
    <col min="7171" max="7171" width="38.85546875" style="338" customWidth="1"/>
    <col min="7172" max="7172" width="22.5703125" style="338" customWidth="1"/>
    <col min="7173" max="7173" width="14.28515625" style="338" customWidth="1"/>
    <col min="7174" max="7174" width="16.5703125" style="338" customWidth="1"/>
    <col min="7175" max="7423" width="9.140625" style="338" customWidth="1"/>
    <col min="7424" max="7424" width="4.7109375" style="338"/>
    <col min="7425" max="7425" width="4.7109375" style="338" customWidth="1"/>
    <col min="7426" max="7426" width="67.140625" style="338" customWidth="1"/>
    <col min="7427" max="7427" width="38.85546875" style="338" customWidth="1"/>
    <col min="7428" max="7428" width="22.5703125" style="338" customWidth="1"/>
    <col min="7429" max="7429" width="14.28515625" style="338" customWidth="1"/>
    <col min="7430" max="7430" width="16.5703125" style="338" customWidth="1"/>
    <col min="7431" max="7679" width="9.140625" style="338" customWidth="1"/>
    <col min="7680" max="7680" width="4.7109375" style="338"/>
    <col min="7681" max="7681" width="4.7109375" style="338" customWidth="1"/>
    <col min="7682" max="7682" width="67.140625" style="338" customWidth="1"/>
    <col min="7683" max="7683" width="38.85546875" style="338" customWidth="1"/>
    <col min="7684" max="7684" width="22.5703125" style="338" customWidth="1"/>
    <col min="7685" max="7685" width="14.28515625" style="338" customWidth="1"/>
    <col min="7686" max="7686" width="16.5703125" style="338" customWidth="1"/>
    <col min="7687" max="7935" width="9.140625" style="338" customWidth="1"/>
    <col min="7936" max="7936" width="4.7109375" style="338"/>
    <col min="7937" max="7937" width="4.7109375" style="338" customWidth="1"/>
    <col min="7938" max="7938" width="67.140625" style="338" customWidth="1"/>
    <col min="7939" max="7939" width="38.85546875" style="338" customWidth="1"/>
    <col min="7940" max="7940" width="22.5703125" style="338" customWidth="1"/>
    <col min="7941" max="7941" width="14.28515625" style="338" customWidth="1"/>
    <col min="7942" max="7942" width="16.5703125" style="338" customWidth="1"/>
    <col min="7943" max="8191" width="9.140625" style="338" customWidth="1"/>
    <col min="8192" max="8192" width="4.7109375" style="338"/>
    <col min="8193" max="8193" width="4.7109375" style="338" customWidth="1"/>
    <col min="8194" max="8194" width="67.140625" style="338" customWidth="1"/>
    <col min="8195" max="8195" width="38.85546875" style="338" customWidth="1"/>
    <col min="8196" max="8196" width="22.5703125" style="338" customWidth="1"/>
    <col min="8197" max="8197" width="14.28515625" style="338" customWidth="1"/>
    <col min="8198" max="8198" width="16.5703125" style="338" customWidth="1"/>
    <col min="8199" max="8447" width="9.140625" style="338" customWidth="1"/>
    <col min="8448" max="8448" width="4.7109375" style="338"/>
    <col min="8449" max="8449" width="4.7109375" style="338" customWidth="1"/>
    <col min="8450" max="8450" width="67.140625" style="338" customWidth="1"/>
    <col min="8451" max="8451" width="38.85546875" style="338" customWidth="1"/>
    <col min="8452" max="8452" width="22.5703125" style="338" customWidth="1"/>
    <col min="8453" max="8453" width="14.28515625" style="338" customWidth="1"/>
    <col min="8454" max="8454" width="16.5703125" style="338" customWidth="1"/>
    <col min="8455" max="8703" width="9.140625" style="338" customWidth="1"/>
    <col min="8704" max="8704" width="4.7109375" style="338"/>
    <col min="8705" max="8705" width="4.7109375" style="338" customWidth="1"/>
    <col min="8706" max="8706" width="67.140625" style="338" customWidth="1"/>
    <col min="8707" max="8707" width="38.85546875" style="338" customWidth="1"/>
    <col min="8708" max="8708" width="22.5703125" style="338" customWidth="1"/>
    <col min="8709" max="8709" width="14.28515625" style="338" customWidth="1"/>
    <col min="8710" max="8710" width="16.5703125" style="338" customWidth="1"/>
    <col min="8711" max="8959" width="9.140625" style="338" customWidth="1"/>
    <col min="8960" max="8960" width="4.7109375" style="338"/>
    <col min="8961" max="8961" width="4.7109375" style="338" customWidth="1"/>
    <col min="8962" max="8962" width="67.140625" style="338" customWidth="1"/>
    <col min="8963" max="8963" width="38.85546875" style="338" customWidth="1"/>
    <col min="8964" max="8964" width="22.5703125" style="338" customWidth="1"/>
    <col min="8965" max="8965" width="14.28515625" style="338" customWidth="1"/>
    <col min="8966" max="8966" width="16.5703125" style="338" customWidth="1"/>
    <col min="8967" max="9215" width="9.140625" style="338" customWidth="1"/>
    <col min="9216" max="9216" width="4.7109375" style="338"/>
    <col min="9217" max="9217" width="4.7109375" style="338" customWidth="1"/>
    <col min="9218" max="9218" width="67.140625" style="338" customWidth="1"/>
    <col min="9219" max="9219" width="38.85546875" style="338" customWidth="1"/>
    <col min="9220" max="9220" width="22.5703125" style="338" customWidth="1"/>
    <col min="9221" max="9221" width="14.28515625" style="338" customWidth="1"/>
    <col min="9222" max="9222" width="16.5703125" style="338" customWidth="1"/>
    <col min="9223" max="9471" width="9.140625" style="338" customWidth="1"/>
    <col min="9472" max="9472" width="4.7109375" style="338"/>
    <col min="9473" max="9473" width="4.7109375" style="338" customWidth="1"/>
    <col min="9474" max="9474" width="67.140625" style="338" customWidth="1"/>
    <col min="9475" max="9475" width="38.85546875" style="338" customWidth="1"/>
    <col min="9476" max="9476" width="22.5703125" style="338" customWidth="1"/>
    <col min="9477" max="9477" width="14.28515625" style="338" customWidth="1"/>
    <col min="9478" max="9478" width="16.5703125" style="338" customWidth="1"/>
    <col min="9479" max="9727" width="9.140625" style="338" customWidth="1"/>
    <col min="9728" max="9728" width="4.7109375" style="338"/>
    <col min="9729" max="9729" width="4.7109375" style="338" customWidth="1"/>
    <col min="9730" max="9730" width="67.140625" style="338" customWidth="1"/>
    <col min="9731" max="9731" width="38.85546875" style="338" customWidth="1"/>
    <col min="9732" max="9732" width="22.5703125" style="338" customWidth="1"/>
    <col min="9733" max="9733" width="14.28515625" style="338" customWidth="1"/>
    <col min="9734" max="9734" width="16.5703125" style="338" customWidth="1"/>
    <col min="9735" max="9983" width="9.140625" style="338" customWidth="1"/>
    <col min="9984" max="9984" width="4.7109375" style="338"/>
    <col min="9985" max="9985" width="4.7109375" style="338" customWidth="1"/>
    <col min="9986" max="9986" width="67.140625" style="338" customWidth="1"/>
    <col min="9987" max="9987" width="38.85546875" style="338" customWidth="1"/>
    <col min="9988" max="9988" width="22.5703125" style="338" customWidth="1"/>
    <col min="9989" max="9989" width="14.28515625" style="338" customWidth="1"/>
    <col min="9990" max="9990" width="16.5703125" style="338" customWidth="1"/>
    <col min="9991" max="10239" width="9.140625" style="338" customWidth="1"/>
    <col min="10240" max="10240" width="4.7109375" style="338"/>
    <col min="10241" max="10241" width="4.7109375" style="338" customWidth="1"/>
    <col min="10242" max="10242" width="67.140625" style="338" customWidth="1"/>
    <col min="10243" max="10243" width="38.85546875" style="338" customWidth="1"/>
    <col min="10244" max="10244" width="22.5703125" style="338" customWidth="1"/>
    <col min="10245" max="10245" width="14.28515625" style="338" customWidth="1"/>
    <col min="10246" max="10246" width="16.5703125" style="338" customWidth="1"/>
    <col min="10247" max="10495" width="9.140625" style="338" customWidth="1"/>
    <col min="10496" max="10496" width="4.7109375" style="338"/>
    <col min="10497" max="10497" width="4.7109375" style="338" customWidth="1"/>
    <col min="10498" max="10498" width="67.140625" style="338" customWidth="1"/>
    <col min="10499" max="10499" width="38.85546875" style="338" customWidth="1"/>
    <col min="10500" max="10500" width="22.5703125" style="338" customWidth="1"/>
    <col min="10501" max="10501" width="14.28515625" style="338" customWidth="1"/>
    <col min="10502" max="10502" width="16.5703125" style="338" customWidth="1"/>
    <col min="10503" max="10751" width="9.140625" style="338" customWidth="1"/>
    <col min="10752" max="10752" width="4.7109375" style="338"/>
    <col min="10753" max="10753" width="4.7109375" style="338" customWidth="1"/>
    <col min="10754" max="10754" width="67.140625" style="338" customWidth="1"/>
    <col min="10755" max="10755" width="38.85546875" style="338" customWidth="1"/>
    <col min="10756" max="10756" width="22.5703125" style="338" customWidth="1"/>
    <col min="10757" max="10757" width="14.28515625" style="338" customWidth="1"/>
    <col min="10758" max="10758" width="16.5703125" style="338" customWidth="1"/>
    <col min="10759" max="11007" width="9.140625" style="338" customWidth="1"/>
    <col min="11008" max="11008" width="4.7109375" style="338"/>
    <col min="11009" max="11009" width="4.7109375" style="338" customWidth="1"/>
    <col min="11010" max="11010" width="67.140625" style="338" customWidth="1"/>
    <col min="11011" max="11011" width="38.85546875" style="338" customWidth="1"/>
    <col min="11012" max="11012" width="22.5703125" style="338" customWidth="1"/>
    <col min="11013" max="11013" width="14.28515625" style="338" customWidth="1"/>
    <col min="11014" max="11014" width="16.5703125" style="338" customWidth="1"/>
    <col min="11015" max="11263" width="9.140625" style="338" customWidth="1"/>
    <col min="11264" max="11264" width="4.7109375" style="338"/>
    <col min="11265" max="11265" width="4.7109375" style="338" customWidth="1"/>
    <col min="11266" max="11266" width="67.140625" style="338" customWidth="1"/>
    <col min="11267" max="11267" width="38.85546875" style="338" customWidth="1"/>
    <col min="11268" max="11268" width="22.5703125" style="338" customWidth="1"/>
    <col min="11269" max="11269" width="14.28515625" style="338" customWidth="1"/>
    <col min="11270" max="11270" width="16.5703125" style="338" customWidth="1"/>
    <col min="11271" max="11519" width="9.140625" style="338" customWidth="1"/>
    <col min="11520" max="11520" width="4.7109375" style="338"/>
    <col min="11521" max="11521" width="4.7109375" style="338" customWidth="1"/>
    <col min="11522" max="11522" width="67.140625" style="338" customWidth="1"/>
    <col min="11523" max="11523" width="38.85546875" style="338" customWidth="1"/>
    <col min="11524" max="11524" width="22.5703125" style="338" customWidth="1"/>
    <col min="11525" max="11525" width="14.28515625" style="338" customWidth="1"/>
    <col min="11526" max="11526" width="16.5703125" style="338" customWidth="1"/>
    <col min="11527" max="11775" width="9.140625" style="338" customWidth="1"/>
    <col min="11776" max="11776" width="4.7109375" style="338"/>
    <col min="11777" max="11777" width="4.7109375" style="338" customWidth="1"/>
    <col min="11778" max="11778" width="67.140625" style="338" customWidth="1"/>
    <col min="11779" max="11779" width="38.85546875" style="338" customWidth="1"/>
    <col min="11780" max="11780" width="22.5703125" style="338" customWidth="1"/>
    <col min="11781" max="11781" width="14.28515625" style="338" customWidth="1"/>
    <col min="11782" max="11782" width="16.5703125" style="338" customWidth="1"/>
    <col min="11783" max="12031" width="9.140625" style="338" customWidth="1"/>
    <col min="12032" max="12032" width="4.7109375" style="338"/>
    <col min="12033" max="12033" width="4.7109375" style="338" customWidth="1"/>
    <col min="12034" max="12034" width="67.140625" style="338" customWidth="1"/>
    <col min="12035" max="12035" width="38.85546875" style="338" customWidth="1"/>
    <col min="12036" max="12036" width="22.5703125" style="338" customWidth="1"/>
    <col min="12037" max="12037" width="14.28515625" style="338" customWidth="1"/>
    <col min="12038" max="12038" width="16.5703125" style="338" customWidth="1"/>
    <col min="12039" max="12287" width="9.140625" style="338" customWidth="1"/>
    <col min="12288" max="12288" width="4.7109375" style="338"/>
    <col min="12289" max="12289" width="4.7109375" style="338" customWidth="1"/>
    <col min="12290" max="12290" width="67.140625" style="338" customWidth="1"/>
    <col min="12291" max="12291" width="38.85546875" style="338" customWidth="1"/>
    <col min="12292" max="12292" width="22.5703125" style="338" customWidth="1"/>
    <col min="12293" max="12293" width="14.28515625" style="338" customWidth="1"/>
    <col min="12294" max="12294" width="16.5703125" style="338" customWidth="1"/>
    <col min="12295" max="12543" width="9.140625" style="338" customWidth="1"/>
    <col min="12544" max="12544" width="4.7109375" style="338"/>
    <col min="12545" max="12545" width="4.7109375" style="338" customWidth="1"/>
    <col min="12546" max="12546" width="67.140625" style="338" customWidth="1"/>
    <col min="12547" max="12547" width="38.85546875" style="338" customWidth="1"/>
    <col min="12548" max="12548" width="22.5703125" style="338" customWidth="1"/>
    <col min="12549" max="12549" width="14.28515625" style="338" customWidth="1"/>
    <col min="12550" max="12550" width="16.5703125" style="338" customWidth="1"/>
    <col min="12551" max="12799" width="9.140625" style="338" customWidth="1"/>
    <col min="12800" max="12800" width="4.7109375" style="338"/>
    <col min="12801" max="12801" width="4.7109375" style="338" customWidth="1"/>
    <col min="12802" max="12802" width="67.140625" style="338" customWidth="1"/>
    <col min="12803" max="12803" width="38.85546875" style="338" customWidth="1"/>
    <col min="12804" max="12804" width="22.5703125" style="338" customWidth="1"/>
    <col min="12805" max="12805" width="14.28515625" style="338" customWidth="1"/>
    <col min="12806" max="12806" width="16.5703125" style="338" customWidth="1"/>
    <col min="12807" max="13055" width="9.140625" style="338" customWidth="1"/>
    <col min="13056" max="13056" width="4.7109375" style="338"/>
    <col min="13057" max="13057" width="4.7109375" style="338" customWidth="1"/>
    <col min="13058" max="13058" width="67.140625" style="338" customWidth="1"/>
    <col min="13059" max="13059" width="38.85546875" style="338" customWidth="1"/>
    <col min="13060" max="13060" width="22.5703125" style="338" customWidth="1"/>
    <col min="13061" max="13061" width="14.28515625" style="338" customWidth="1"/>
    <col min="13062" max="13062" width="16.5703125" style="338" customWidth="1"/>
    <col min="13063" max="13311" width="9.140625" style="338" customWidth="1"/>
    <col min="13312" max="13312" width="4.7109375" style="338"/>
    <col min="13313" max="13313" width="4.7109375" style="338" customWidth="1"/>
    <col min="13314" max="13314" width="67.140625" style="338" customWidth="1"/>
    <col min="13315" max="13315" width="38.85546875" style="338" customWidth="1"/>
    <col min="13316" max="13316" width="22.5703125" style="338" customWidth="1"/>
    <col min="13317" max="13317" width="14.28515625" style="338" customWidth="1"/>
    <col min="13318" max="13318" width="16.5703125" style="338" customWidth="1"/>
    <col min="13319" max="13567" width="9.140625" style="338" customWidth="1"/>
    <col min="13568" max="13568" width="4.7109375" style="338"/>
    <col min="13569" max="13569" width="4.7109375" style="338" customWidth="1"/>
    <col min="13570" max="13570" width="67.140625" style="338" customWidth="1"/>
    <col min="13571" max="13571" width="38.85546875" style="338" customWidth="1"/>
    <col min="13572" max="13572" width="22.5703125" style="338" customWidth="1"/>
    <col min="13573" max="13573" width="14.28515625" style="338" customWidth="1"/>
    <col min="13574" max="13574" width="16.5703125" style="338" customWidth="1"/>
    <col min="13575" max="13823" width="9.140625" style="338" customWidth="1"/>
    <col min="13824" max="13824" width="4.7109375" style="338"/>
    <col min="13825" max="13825" width="4.7109375" style="338" customWidth="1"/>
    <col min="13826" max="13826" width="67.140625" style="338" customWidth="1"/>
    <col min="13827" max="13827" width="38.85546875" style="338" customWidth="1"/>
    <col min="13828" max="13828" width="22.5703125" style="338" customWidth="1"/>
    <col min="13829" max="13829" width="14.28515625" style="338" customWidth="1"/>
    <col min="13830" max="13830" width="16.5703125" style="338" customWidth="1"/>
    <col min="13831" max="14079" width="9.140625" style="338" customWidth="1"/>
    <col min="14080" max="14080" width="4.7109375" style="338"/>
    <col min="14081" max="14081" width="4.7109375" style="338" customWidth="1"/>
    <col min="14082" max="14082" width="67.140625" style="338" customWidth="1"/>
    <col min="14083" max="14083" width="38.85546875" style="338" customWidth="1"/>
    <col min="14084" max="14084" width="22.5703125" style="338" customWidth="1"/>
    <col min="14085" max="14085" width="14.28515625" style="338" customWidth="1"/>
    <col min="14086" max="14086" width="16.5703125" style="338" customWidth="1"/>
    <col min="14087" max="14335" width="9.140625" style="338" customWidth="1"/>
    <col min="14336" max="14336" width="4.7109375" style="338"/>
    <col min="14337" max="14337" width="4.7109375" style="338" customWidth="1"/>
    <col min="14338" max="14338" width="67.140625" style="338" customWidth="1"/>
    <col min="14339" max="14339" width="38.85546875" style="338" customWidth="1"/>
    <col min="14340" max="14340" width="22.5703125" style="338" customWidth="1"/>
    <col min="14341" max="14341" width="14.28515625" style="338" customWidth="1"/>
    <col min="14342" max="14342" width="16.5703125" style="338" customWidth="1"/>
    <col min="14343" max="14591" width="9.140625" style="338" customWidth="1"/>
    <col min="14592" max="14592" width="4.7109375" style="338"/>
    <col min="14593" max="14593" width="4.7109375" style="338" customWidth="1"/>
    <col min="14594" max="14594" width="67.140625" style="338" customWidth="1"/>
    <col min="14595" max="14595" width="38.85546875" style="338" customWidth="1"/>
    <col min="14596" max="14596" width="22.5703125" style="338" customWidth="1"/>
    <col min="14597" max="14597" width="14.28515625" style="338" customWidth="1"/>
    <col min="14598" max="14598" width="16.5703125" style="338" customWidth="1"/>
    <col min="14599" max="14847" width="9.140625" style="338" customWidth="1"/>
    <col min="14848" max="14848" width="4.7109375" style="338"/>
    <col min="14849" max="14849" width="4.7109375" style="338" customWidth="1"/>
    <col min="14850" max="14850" width="67.140625" style="338" customWidth="1"/>
    <col min="14851" max="14851" width="38.85546875" style="338" customWidth="1"/>
    <col min="14852" max="14852" width="22.5703125" style="338" customWidth="1"/>
    <col min="14853" max="14853" width="14.28515625" style="338" customWidth="1"/>
    <col min="14854" max="14854" width="16.5703125" style="338" customWidth="1"/>
    <col min="14855" max="15103" width="9.140625" style="338" customWidth="1"/>
    <col min="15104" max="15104" width="4.7109375" style="338"/>
    <col min="15105" max="15105" width="4.7109375" style="338" customWidth="1"/>
    <col min="15106" max="15106" width="67.140625" style="338" customWidth="1"/>
    <col min="15107" max="15107" width="38.85546875" style="338" customWidth="1"/>
    <col min="15108" max="15108" width="22.5703125" style="338" customWidth="1"/>
    <col min="15109" max="15109" width="14.28515625" style="338" customWidth="1"/>
    <col min="15110" max="15110" width="16.5703125" style="338" customWidth="1"/>
    <col min="15111" max="15359" width="9.140625" style="338" customWidth="1"/>
    <col min="15360" max="15360" width="4.7109375" style="338"/>
    <col min="15361" max="15361" width="4.7109375" style="338" customWidth="1"/>
    <col min="15362" max="15362" width="67.140625" style="338" customWidth="1"/>
    <col min="15363" max="15363" width="38.85546875" style="338" customWidth="1"/>
    <col min="15364" max="15364" width="22.5703125" style="338" customWidth="1"/>
    <col min="15365" max="15365" width="14.28515625" style="338" customWidth="1"/>
    <col min="15366" max="15366" width="16.5703125" style="338" customWidth="1"/>
    <col min="15367" max="15615" width="9.140625" style="338" customWidth="1"/>
    <col min="15616" max="15616" width="4.7109375" style="338"/>
    <col min="15617" max="15617" width="4.7109375" style="338" customWidth="1"/>
    <col min="15618" max="15618" width="67.140625" style="338" customWidth="1"/>
    <col min="15619" max="15619" width="38.85546875" style="338" customWidth="1"/>
    <col min="15620" max="15620" width="22.5703125" style="338" customWidth="1"/>
    <col min="15621" max="15621" width="14.28515625" style="338" customWidth="1"/>
    <col min="15622" max="15622" width="16.5703125" style="338" customWidth="1"/>
    <col min="15623" max="15871" width="9.140625" style="338" customWidth="1"/>
    <col min="15872" max="15872" width="4.7109375" style="338"/>
    <col min="15873" max="15873" width="4.7109375" style="338" customWidth="1"/>
    <col min="15874" max="15874" width="67.140625" style="338" customWidth="1"/>
    <col min="15875" max="15875" width="38.85546875" style="338" customWidth="1"/>
    <col min="15876" max="15876" width="22.5703125" style="338" customWidth="1"/>
    <col min="15877" max="15877" width="14.28515625" style="338" customWidth="1"/>
    <col min="15878" max="15878" width="16.5703125" style="338" customWidth="1"/>
    <col min="15879" max="16127" width="9.140625" style="338" customWidth="1"/>
    <col min="16128" max="16128" width="4.7109375" style="338"/>
    <col min="16129" max="16129" width="4.7109375" style="338" customWidth="1"/>
    <col min="16130" max="16130" width="67.140625" style="338" customWidth="1"/>
    <col min="16131" max="16131" width="38.85546875" style="338" customWidth="1"/>
    <col min="16132" max="16132" width="22.5703125" style="338" customWidth="1"/>
    <col min="16133" max="16133" width="14.28515625" style="338" customWidth="1"/>
    <col min="16134" max="16134" width="16.5703125" style="338" customWidth="1"/>
    <col min="16135" max="16383" width="9.140625" style="338" customWidth="1"/>
    <col min="16384" max="16384" width="4.7109375" style="338"/>
  </cols>
  <sheetData>
    <row r="1" spans="1:6" ht="18" x14ac:dyDescent="0.35">
      <c r="A1" s="350"/>
      <c r="B1" s="322"/>
      <c r="C1" s="322"/>
      <c r="D1" s="351" t="s">
        <v>1185</v>
      </c>
    </row>
    <row r="2" spans="1:6" ht="19.5" x14ac:dyDescent="0.25">
      <c r="A2" s="696" t="s">
        <v>924</v>
      </c>
      <c r="B2" s="696"/>
      <c r="C2" s="696"/>
      <c r="D2" s="696"/>
    </row>
    <row r="3" spans="1:6" ht="18" x14ac:dyDescent="0.35">
      <c r="A3" s="350"/>
      <c r="B3" s="322"/>
      <c r="C3" s="322"/>
      <c r="D3" s="322"/>
    </row>
    <row r="4" spans="1:6" s="339" customFormat="1" ht="24" customHeight="1" x14ac:dyDescent="0.25">
      <c r="A4" s="396" t="s">
        <v>79</v>
      </c>
      <c r="B4" s="397" t="s">
        <v>13</v>
      </c>
      <c r="C4" s="397" t="s">
        <v>929</v>
      </c>
      <c r="D4" s="398" t="s">
        <v>873</v>
      </c>
    </row>
    <row r="5" spans="1:6" ht="17.25" customHeight="1" x14ac:dyDescent="0.25">
      <c r="A5" s="710" t="s">
        <v>930</v>
      </c>
      <c r="B5" s="711"/>
      <c r="C5" s="711"/>
      <c r="D5" s="712"/>
    </row>
    <row r="6" spans="1:6" ht="23.25" customHeight="1" x14ac:dyDescent="0.25">
      <c r="A6" s="352">
        <v>1</v>
      </c>
      <c r="B6" s="353" t="s">
        <v>20</v>
      </c>
      <c r="C6" s="354" t="s">
        <v>1128</v>
      </c>
      <c r="D6" s="355">
        <v>19611362</v>
      </c>
      <c r="E6" s="340"/>
      <c r="F6" s="341"/>
    </row>
    <row r="7" spans="1:6" ht="23.25" customHeight="1" x14ac:dyDescent="0.25">
      <c r="A7" s="356">
        <v>2</v>
      </c>
      <c r="B7" s="357" t="s">
        <v>21</v>
      </c>
      <c r="C7" s="358" t="s">
        <v>1129</v>
      </c>
      <c r="D7" s="359">
        <v>403828</v>
      </c>
      <c r="E7" s="340"/>
      <c r="F7" s="341"/>
    </row>
    <row r="8" spans="1:6" ht="23.25" customHeight="1" x14ac:dyDescent="0.25">
      <c r="A8" s="356">
        <v>3</v>
      </c>
      <c r="B8" s="357" t="s">
        <v>22</v>
      </c>
      <c r="C8" s="358" t="s">
        <v>1130</v>
      </c>
      <c r="D8" s="359">
        <v>4126683</v>
      </c>
      <c r="E8" s="340"/>
      <c r="F8" s="341"/>
    </row>
    <row r="9" spans="1:6" ht="23.25" customHeight="1" x14ac:dyDescent="0.25">
      <c r="A9" s="356">
        <v>4</v>
      </c>
      <c r="B9" s="357" t="s">
        <v>23</v>
      </c>
      <c r="C9" s="358" t="s">
        <v>1131</v>
      </c>
      <c r="D9" s="359">
        <v>30773775</v>
      </c>
      <c r="E9" s="340"/>
      <c r="F9" s="341"/>
    </row>
    <row r="10" spans="1:6" ht="23.25" customHeight="1" x14ac:dyDescent="0.25">
      <c r="A10" s="356">
        <v>5</v>
      </c>
      <c r="B10" s="357" t="s">
        <v>784</v>
      </c>
      <c r="C10" s="358" t="s">
        <v>1132</v>
      </c>
      <c r="D10" s="359">
        <v>11813192</v>
      </c>
      <c r="E10" s="340"/>
      <c r="F10" s="341"/>
    </row>
    <row r="11" spans="1:6" ht="23.25" customHeight="1" x14ac:dyDescent="0.25">
      <c r="A11" s="356">
        <v>6</v>
      </c>
      <c r="B11" s="357" t="s">
        <v>25</v>
      </c>
      <c r="C11" s="358" t="s">
        <v>1133</v>
      </c>
      <c r="D11" s="359">
        <v>2671870</v>
      </c>
      <c r="E11" s="340"/>
      <c r="F11" s="341"/>
    </row>
    <row r="12" spans="1:6" ht="23.25" customHeight="1" x14ac:dyDescent="0.25">
      <c r="A12" s="356">
        <v>7</v>
      </c>
      <c r="B12" s="357" t="s">
        <v>785</v>
      </c>
      <c r="C12" s="358" t="s">
        <v>1134</v>
      </c>
      <c r="D12" s="359">
        <v>2684338</v>
      </c>
      <c r="E12" s="340"/>
      <c r="F12" s="341"/>
    </row>
    <row r="13" spans="1:6" s="344" customFormat="1" ht="23.25" customHeight="1" x14ac:dyDescent="0.25">
      <c r="A13" s="356">
        <v>8</v>
      </c>
      <c r="B13" s="357" t="s">
        <v>27</v>
      </c>
      <c r="C13" s="360" t="s">
        <v>1135</v>
      </c>
      <c r="D13" s="359">
        <v>724691</v>
      </c>
      <c r="E13" s="342"/>
      <c r="F13" s="343"/>
    </row>
    <row r="14" spans="1:6" ht="23.25" customHeight="1" x14ac:dyDescent="0.25">
      <c r="A14" s="356">
        <v>9</v>
      </c>
      <c r="B14" s="361" t="s">
        <v>28</v>
      </c>
      <c r="C14" s="358" t="s">
        <v>1136</v>
      </c>
      <c r="D14" s="359">
        <v>4839080</v>
      </c>
      <c r="E14" s="340"/>
      <c r="F14" s="341"/>
    </row>
    <row r="15" spans="1:6" ht="23.25" customHeight="1" x14ac:dyDescent="0.25">
      <c r="A15" s="356">
        <v>10</v>
      </c>
      <c r="B15" s="357" t="s">
        <v>786</v>
      </c>
      <c r="C15" s="358" t="s">
        <v>1137</v>
      </c>
      <c r="D15" s="359">
        <v>231980</v>
      </c>
      <c r="E15" s="340"/>
      <c r="F15" s="341"/>
    </row>
    <row r="16" spans="1:6" ht="23.25" customHeight="1" x14ac:dyDescent="0.25">
      <c r="A16" s="356">
        <v>11</v>
      </c>
      <c r="B16" s="357" t="s">
        <v>30</v>
      </c>
      <c r="C16" s="358" t="s">
        <v>1138</v>
      </c>
      <c r="D16" s="359">
        <v>4242324</v>
      </c>
      <c r="E16" s="340"/>
      <c r="F16" s="341"/>
    </row>
    <row r="17" spans="1:6" ht="23.25" customHeight="1" x14ac:dyDescent="0.25">
      <c r="A17" s="356">
        <v>12</v>
      </c>
      <c r="B17" s="357" t="s">
        <v>787</v>
      </c>
      <c r="C17" s="358" t="s">
        <v>1139</v>
      </c>
      <c r="D17" s="359">
        <v>1162366</v>
      </c>
      <c r="E17" s="340"/>
      <c r="F17" s="341"/>
    </row>
    <row r="18" spans="1:6" ht="23.25" customHeight="1" x14ac:dyDescent="0.25">
      <c r="A18" s="356">
        <v>13</v>
      </c>
      <c r="B18" s="357" t="s">
        <v>33</v>
      </c>
      <c r="C18" s="358" t="s">
        <v>1140</v>
      </c>
      <c r="D18" s="359">
        <v>2445100</v>
      </c>
      <c r="E18" s="340"/>
      <c r="F18" s="341"/>
    </row>
    <row r="19" spans="1:6" ht="23.25" customHeight="1" x14ac:dyDescent="0.25">
      <c r="A19" s="356">
        <v>14</v>
      </c>
      <c r="B19" s="357" t="s">
        <v>788</v>
      </c>
      <c r="C19" s="358" t="s">
        <v>1141</v>
      </c>
      <c r="D19" s="359">
        <v>3273092</v>
      </c>
      <c r="E19" s="340"/>
      <c r="F19" s="341"/>
    </row>
    <row r="20" spans="1:6" ht="23.25" customHeight="1" x14ac:dyDescent="0.25">
      <c r="A20" s="356">
        <v>15</v>
      </c>
      <c r="B20" s="357" t="s">
        <v>35</v>
      </c>
      <c r="C20" s="358" t="s">
        <v>1142</v>
      </c>
      <c r="D20" s="359">
        <v>170906</v>
      </c>
      <c r="E20" s="340"/>
      <c r="F20" s="341"/>
    </row>
    <row r="21" spans="1:6" s="344" customFormat="1" ht="23.25" customHeight="1" x14ac:dyDescent="0.25">
      <c r="A21" s="356">
        <v>16</v>
      </c>
      <c r="B21" s="357" t="s">
        <v>789</v>
      </c>
      <c r="C21" s="362" t="s">
        <v>1143</v>
      </c>
      <c r="D21" s="359">
        <v>2464087</v>
      </c>
      <c r="E21" s="342"/>
      <c r="F21" s="343"/>
    </row>
    <row r="22" spans="1:6" ht="23.25" customHeight="1" x14ac:dyDescent="0.25">
      <c r="A22" s="356">
        <v>17</v>
      </c>
      <c r="B22" s="361" t="s">
        <v>37</v>
      </c>
      <c r="C22" s="358" t="s">
        <v>1144</v>
      </c>
      <c r="D22" s="359">
        <v>2867711</v>
      </c>
      <c r="E22" s="340"/>
      <c r="F22" s="341"/>
    </row>
    <row r="23" spans="1:6" ht="23.25" customHeight="1" x14ac:dyDescent="0.25">
      <c r="A23" s="356">
        <v>18</v>
      </c>
      <c r="B23" s="357" t="s">
        <v>790</v>
      </c>
      <c r="C23" s="358" t="s">
        <v>1145</v>
      </c>
      <c r="D23" s="359">
        <v>6631619</v>
      </c>
      <c r="E23" s="340"/>
      <c r="F23" s="341"/>
    </row>
    <row r="24" spans="1:6" ht="23.25" customHeight="1" x14ac:dyDescent="0.25">
      <c r="A24" s="356">
        <v>19</v>
      </c>
      <c r="B24" s="357" t="s">
        <v>791</v>
      </c>
      <c r="C24" s="358" t="s">
        <v>1146</v>
      </c>
      <c r="D24" s="359">
        <v>4050789</v>
      </c>
      <c r="E24" s="340"/>
      <c r="F24" s="341"/>
    </row>
    <row r="25" spans="1:6" ht="23.25" customHeight="1" x14ac:dyDescent="0.25">
      <c r="A25" s="356">
        <v>20</v>
      </c>
      <c r="B25" s="357" t="s">
        <v>40</v>
      </c>
      <c r="C25" s="358" t="s">
        <v>1147</v>
      </c>
      <c r="D25" s="359">
        <v>2069375</v>
      </c>
      <c r="E25" s="340"/>
      <c r="F25" s="341"/>
    </row>
    <row r="26" spans="1:6" ht="23.25" customHeight="1" x14ac:dyDescent="0.25">
      <c r="A26" s="356">
        <v>21</v>
      </c>
      <c r="B26" s="357" t="s">
        <v>792</v>
      </c>
      <c r="C26" s="358" t="s">
        <v>1148</v>
      </c>
      <c r="D26" s="359">
        <v>81360</v>
      </c>
      <c r="E26" s="340"/>
      <c r="F26" s="341"/>
    </row>
    <row r="27" spans="1:6" ht="23.25" customHeight="1" x14ac:dyDescent="0.25">
      <c r="A27" s="356">
        <v>22</v>
      </c>
      <c r="B27" s="357" t="s">
        <v>793</v>
      </c>
      <c r="C27" s="358" t="s">
        <v>1149</v>
      </c>
      <c r="D27" s="359">
        <v>52070</v>
      </c>
      <c r="E27" s="340"/>
      <c r="F27" s="341"/>
    </row>
    <row r="28" spans="1:6" ht="23.25" customHeight="1" x14ac:dyDescent="0.25">
      <c r="A28" s="356">
        <v>23</v>
      </c>
      <c r="B28" s="357" t="s">
        <v>794</v>
      </c>
      <c r="C28" s="358" t="s">
        <v>1150</v>
      </c>
      <c r="D28" s="359">
        <v>2435210</v>
      </c>
      <c r="E28" s="340"/>
      <c r="F28" s="341"/>
    </row>
    <row r="29" spans="1:6" ht="23.25" customHeight="1" x14ac:dyDescent="0.25">
      <c r="A29" s="356">
        <v>24</v>
      </c>
      <c r="B29" s="357" t="s">
        <v>795</v>
      </c>
      <c r="C29" s="358" t="s">
        <v>1151</v>
      </c>
      <c r="D29" s="359">
        <v>2434858</v>
      </c>
      <c r="E29" s="340"/>
      <c r="F29" s="341"/>
    </row>
    <row r="30" spans="1:6" ht="23.25" customHeight="1" x14ac:dyDescent="0.25">
      <c r="A30" s="356">
        <v>25</v>
      </c>
      <c r="B30" s="357" t="s">
        <v>48</v>
      </c>
      <c r="C30" s="358" t="s">
        <v>1152</v>
      </c>
      <c r="D30" s="359">
        <v>49375841</v>
      </c>
      <c r="F30" s="216"/>
    </row>
    <row r="31" spans="1:6" ht="23.25" customHeight="1" x14ac:dyDescent="0.25">
      <c r="A31" s="356">
        <v>26</v>
      </c>
      <c r="B31" s="357" t="s">
        <v>49</v>
      </c>
      <c r="C31" s="358" t="s">
        <v>1153</v>
      </c>
      <c r="D31" s="359">
        <v>2719600</v>
      </c>
      <c r="E31" s="340"/>
      <c r="F31" s="341"/>
    </row>
    <row r="32" spans="1:6" ht="23.25" customHeight="1" x14ac:dyDescent="0.25">
      <c r="A32" s="356">
        <v>27</v>
      </c>
      <c r="B32" s="357" t="s">
        <v>50</v>
      </c>
      <c r="C32" s="358" t="s">
        <v>1154</v>
      </c>
      <c r="D32" s="359">
        <v>8725945</v>
      </c>
      <c r="E32" s="340"/>
      <c r="F32" s="341"/>
    </row>
    <row r="33" spans="1:6" s="344" customFormat="1" ht="23.25" customHeight="1" x14ac:dyDescent="0.25">
      <c r="A33" s="356">
        <v>28</v>
      </c>
      <c r="B33" s="357" t="s">
        <v>51</v>
      </c>
      <c r="C33" s="362" t="s">
        <v>1155</v>
      </c>
      <c r="D33" s="359">
        <v>364443</v>
      </c>
      <c r="E33" s="345"/>
      <c r="F33" s="346"/>
    </row>
    <row r="34" spans="1:6" s="344" customFormat="1" ht="23.25" customHeight="1" x14ac:dyDescent="0.25">
      <c r="A34" s="356">
        <v>29</v>
      </c>
      <c r="B34" s="361" t="s">
        <v>52</v>
      </c>
      <c r="C34" s="362" t="s">
        <v>1156</v>
      </c>
      <c r="D34" s="359">
        <v>6488710</v>
      </c>
      <c r="E34" s="345"/>
      <c r="F34" s="346"/>
    </row>
    <row r="35" spans="1:6" ht="23.25" customHeight="1" x14ac:dyDescent="0.25">
      <c r="A35" s="356">
        <v>30</v>
      </c>
      <c r="B35" s="361" t="s">
        <v>811</v>
      </c>
      <c r="C35" s="358" t="s">
        <v>1157</v>
      </c>
      <c r="D35" s="359">
        <v>297517</v>
      </c>
      <c r="E35" s="340"/>
      <c r="F35" s="341"/>
    </row>
    <row r="36" spans="1:6" ht="23.25" customHeight="1" x14ac:dyDescent="0.25">
      <c r="A36" s="356">
        <v>31</v>
      </c>
      <c r="B36" s="357" t="s">
        <v>54</v>
      </c>
      <c r="C36" s="358" t="s">
        <v>1158</v>
      </c>
      <c r="D36" s="359">
        <v>3067313</v>
      </c>
      <c r="E36" s="340"/>
      <c r="F36" s="341"/>
    </row>
    <row r="37" spans="1:6" ht="23.25" customHeight="1" x14ac:dyDescent="0.25">
      <c r="A37" s="356">
        <v>32</v>
      </c>
      <c r="B37" s="357" t="s">
        <v>55</v>
      </c>
      <c r="C37" s="358" t="s">
        <v>1159</v>
      </c>
      <c r="D37" s="359">
        <v>6088050</v>
      </c>
      <c r="E37" s="340"/>
      <c r="F37" s="341"/>
    </row>
    <row r="38" spans="1:6" ht="23.25" customHeight="1" x14ac:dyDescent="0.25">
      <c r="A38" s="356">
        <v>33</v>
      </c>
      <c r="B38" s="357" t="s">
        <v>56</v>
      </c>
      <c r="C38" s="358" t="s">
        <v>1160</v>
      </c>
      <c r="D38" s="359">
        <v>3554730</v>
      </c>
      <c r="E38" s="340"/>
      <c r="F38" s="341"/>
    </row>
    <row r="39" spans="1:6" ht="23.25" customHeight="1" x14ac:dyDescent="0.25">
      <c r="A39" s="356">
        <v>34</v>
      </c>
      <c r="B39" s="357" t="s">
        <v>796</v>
      </c>
      <c r="C39" s="358" t="s">
        <v>1161</v>
      </c>
      <c r="D39" s="359">
        <v>1819474</v>
      </c>
      <c r="E39" s="340"/>
      <c r="F39" s="341"/>
    </row>
    <row r="40" spans="1:6" ht="23.25" customHeight="1" x14ac:dyDescent="0.25">
      <c r="A40" s="356">
        <v>35</v>
      </c>
      <c r="B40" s="357" t="s">
        <v>797</v>
      </c>
      <c r="C40" s="358" t="s">
        <v>1162</v>
      </c>
      <c r="D40" s="359">
        <v>11345750</v>
      </c>
      <c r="E40" s="347"/>
      <c r="F40" s="341"/>
    </row>
    <row r="41" spans="1:6" ht="23.25" customHeight="1" x14ac:dyDescent="0.25">
      <c r="A41" s="356">
        <v>36</v>
      </c>
      <c r="B41" s="357" t="s">
        <v>798</v>
      </c>
      <c r="C41" s="358" t="s">
        <v>1163</v>
      </c>
      <c r="D41" s="359">
        <v>1845389</v>
      </c>
      <c r="E41" s="340"/>
      <c r="F41" s="341"/>
    </row>
    <row r="42" spans="1:6" ht="23.25" customHeight="1" x14ac:dyDescent="0.25">
      <c r="A42" s="356">
        <v>37</v>
      </c>
      <c r="B42" s="357" t="s">
        <v>62</v>
      </c>
      <c r="C42" s="358" t="s">
        <v>1164</v>
      </c>
      <c r="D42" s="359">
        <v>11206926</v>
      </c>
      <c r="E42" s="340"/>
      <c r="F42" s="341"/>
    </row>
    <row r="43" spans="1:6" ht="23.25" customHeight="1" x14ac:dyDescent="0.25">
      <c r="A43" s="356">
        <v>38</v>
      </c>
      <c r="B43" s="357" t="s">
        <v>799</v>
      </c>
      <c r="C43" s="358" t="s">
        <v>1165</v>
      </c>
      <c r="D43" s="359">
        <v>13651438</v>
      </c>
      <c r="E43" s="340"/>
      <c r="F43" s="341"/>
    </row>
    <row r="44" spans="1:6" ht="23.25" customHeight="1" x14ac:dyDescent="0.25">
      <c r="A44" s="356">
        <v>39</v>
      </c>
      <c r="B44" s="357" t="s">
        <v>1166</v>
      </c>
      <c r="C44" s="358" t="s">
        <v>1167</v>
      </c>
      <c r="D44" s="359">
        <v>5034830</v>
      </c>
      <c r="E44" s="340"/>
      <c r="F44" s="341"/>
    </row>
    <row r="45" spans="1:6" ht="23.25" customHeight="1" x14ac:dyDescent="0.25">
      <c r="A45" s="356">
        <v>40</v>
      </c>
      <c r="B45" s="357" t="s">
        <v>65</v>
      </c>
      <c r="C45" s="358" t="s">
        <v>1168</v>
      </c>
      <c r="D45" s="359">
        <v>7071147</v>
      </c>
      <c r="E45" s="340"/>
      <c r="F45" s="341"/>
    </row>
    <row r="46" spans="1:6" ht="23.25" customHeight="1" x14ac:dyDescent="0.25">
      <c r="A46" s="356">
        <v>41</v>
      </c>
      <c r="B46" s="357" t="s">
        <v>66</v>
      </c>
      <c r="C46" s="358" t="s">
        <v>1169</v>
      </c>
      <c r="D46" s="359">
        <v>1226080</v>
      </c>
      <c r="E46" s="340"/>
      <c r="F46" s="341"/>
    </row>
    <row r="47" spans="1:6" ht="23.25" customHeight="1" x14ac:dyDescent="0.25">
      <c r="A47" s="356">
        <v>42</v>
      </c>
      <c r="B47" s="357" t="s">
        <v>800</v>
      </c>
      <c r="C47" s="358" t="s">
        <v>1170</v>
      </c>
      <c r="D47" s="359">
        <v>343630</v>
      </c>
      <c r="E47" s="340"/>
      <c r="F47" s="341"/>
    </row>
    <row r="48" spans="1:6" ht="23.25" customHeight="1" x14ac:dyDescent="0.25">
      <c r="A48" s="356">
        <v>43</v>
      </c>
      <c r="B48" s="357" t="s">
        <v>801</v>
      </c>
      <c r="C48" s="358" t="s">
        <v>1171</v>
      </c>
      <c r="D48" s="359">
        <v>971917</v>
      </c>
      <c r="E48" s="340"/>
      <c r="F48" s="341"/>
    </row>
    <row r="49" spans="1:6" ht="23.25" customHeight="1" x14ac:dyDescent="0.25">
      <c r="A49" s="356">
        <v>44</v>
      </c>
      <c r="B49" s="357" t="s">
        <v>69</v>
      </c>
      <c r="C49" s="358" t="s">
        <v>1172</v>
      </c>
      <c r="D49" s="359">
        <v>5024114</v>
      </c>
      <c r="E49" s="340"/>
      <c r="F49" s="341"/>
    </row>
    <row r="50" spans="1:6" ht="23.25" customHeight="1" x14ac:dyDescent="0.25">
      <c r="A50" s="363">
        <v>45</v>
      </c>
      <c r="B50" s="364" t="s">
        <v>802</v>
      </c>
      <c r="C50" s="365" t="s">
        <v>1173</v>
      </c>
      <c r="D50" s="366">
        <v>4938871</v>
      </c>
      <c r="E50" s="340"/>
      <c r="F50" s="341"/>
    </row>
    <row r="51" spans="1:6" ht="21.75" customHeight="1" x14ac:dyDescent="0.25">
      <c r="A51" s="713" t="s">
        <v>778</v>
      </c>
      <c r="B51" s="713"/>
      <c r="C51" s="713"/>
      <c r="D51" s="329">
        <f>SUM(D6:D50)</f>
        <v>257423381</v>
      </c>
      <c r="E51" s="341"/>
      <c r="F51" s="341"/>
    </row>
    <row r="52" spans="1:6" ht="21.75" customHeight="1" x14ac:dyDescent="0.25">
      <c r="A52" s="714" t="s">
        <v>803</v>
      </c>
      <c r="B52" s="714"/>
      <c r="C52" s="367"/>
      <c r="D52" s="368"/>
      <c r="E52" s="348"/>
      <c r="F52" s="341"/>
    </row>
    <row r="53" spans="1:6" ht="21.75" customHeight="1" x14ac:dyDescent="0.25">
      <c r="A53" s="352">
        <v>1</v>
      </c>
      <c r="B53" s="353" t="s">
        <v>20</v>
      </c>
      <c r="C53" s="354" t="s">
        <v>1128</v>
      </c>
      <c r="D53" s="369">
        <v>9642145</v>
      </c>
      <c r="E53" s="340"/>
      <c r="F53" s="341"/>
    </row>
    <row r="54" spans="1:6" ht="21.75" customHeight="1" x14ac:dyDescent="0.25">
      <c r="A54" s="356">
        <v>2</v>
      </c>
      <c r="B54" s="357" t="s">
        <v>21</v>
      </c>
      <c r="C54" s="358" t="s">
        <v>1129</v>
      </c>
      <c r="D54" s="370">
        <v>229465</v>
      </c>
      <c r="E54" s="340"/>
      <c r="F54" s="341"/>
    </row>
    <row r="55" spans="1:6" ht="21.75" customHeight="1" x14ac:dyDescent="0.25">
      <c r="A55" s="356">
        <v>3</v>
      </c>
      <c r="B55" s="357" t="s">
        <v>22</v>
      </c>
      <c r="C55" s="358" t="s">
        <v>1130</v>
      </c>
      <c r="D55" s="370">
        <v>300050</v>
      </c>
      <c r="E55" s="340"/>
      <c r="F55" s="341"/>
    </row>
    <row r="56" spans="1:6" ht="21.75" customHeight="1" x14ac:dyDescent="0.25">
      <c r="A56" s="356">
        <v>4</v>
      </c>
      <c r="B56" s="357" t="s">
        <v>23</v>
      </c>
      <c r="C56" s="358" t="s">
        <v>1131</v>
      </c>
      <c r="D56" s="370">
        <v>27291023</v>
      </c>
      <c r="E56" s="340"/>
      <c r="F56" s="341"/>
    </row>
    <row r="57" spans="1:6" ht="21.75" customHeight="1" x14ac:dyDescent="0.25">
      <c r="A57" s="356">
        <v>5</v>
      </c>
      <c r="B57" s="357" t="s">
        <v>784</v>
      </c>
      <c r="C57" s="358" t="s">
        <v>1132</v>
      </c>
      <c r="D57" s="370">
        <v>98130085</v>
      </c>
      <c r="E57" s="340"/>
      <c r="F57" s="341"/>
    </row>
    <row r="58" spans="1:6" ht="21.75" customHeight="1" x14ac:dyDescent="0.25">
      <c r="A58" s="356">
        <v>6</v>
      </c>
      <c r="B58" s="357" t="s">
        <v>785</v>
      </c>
      <c r="C58" s="358" t="s">
        <v>1134</v>
      </c>
      <c r="D58" s="370">
        <v>13287475</v>
      </c>
      <c r="E58" s="340"/>
      <c r="F58" s="341"/>
    </row>
    <row r="59" spans="1:6" ht="21.75" customHeight="1" x14ac:dyDescent="0.25">
      <c r="A59" s="356">
        <v>7</v>
      </c>
      <c r="B59" s="361" t="s">
        <v>28</v>
      </c>
      <c r="C59" s="358" t="s">
        <v>1136</v>
      </c>
      <c r="D59" s="370">
        <v>1824760</v>
      </c>
      <c r="E59" s="340"/>
      <c r="F59" s="341"/>
    </row>
    <row r="60" spans="1:6" ht="21.75" customHeight="1" x14ac:dyDescent="0.25">
      <c r="A60" s="356">
        <v>8</v>
      </c>
      <c r="B60" s="357" t="s">
        <v>786</v>
      </c>
      <c r="C60" s="358" t="s">
        <v>1137</v>
      </c>
      <c r="D60" s="370">
        <v>10053455</v>
      </c>
      <c r="E60" s="340"/>
      <c r="F60" s="341"/>
    </row>
    <row r="61" spans="1:6" ht="21.75" customHeight="1" x14ac:dyDescent="0.25">
      <c r="A61" s="356">
        <v>9</v>
      </c>
      <c r="B61" s="357" t="s">
        <v>787</v>
      </c>
      <c r="C61" s="358" t="s">
        <v>1139</v>
      </c>
      <c r="D61" s="370">
        <v>3239120</v>
      </c>
      <c r="E61" s="340"/>
      <c r="F61" s="341"/>
    </row>
    <row r="62" spans="1:6" ht="21.75" customHeight="1" x14ac:dyDescent="0.25">
      <c r="A62" s="356">
        <v>10</v>
      </c>
      <c r="B62" s="357" t="s">
        <v>788</v>
      </c>
      <c r="C62" s="358" t="s">
        <v>1141</v>
      </c>
      <c r="D62" s="370">
        <v>269620</v>
      </c>
      <c r="E62" s="340"/>
      <c r="F62" s="341"/>
    </row>
    <row r="63" spans="1:6" ht="21.75" customHeight="1" x14ac:dyDescent="0.25">
      <c r="A63" s="356">
        <v>11</v>
      </c>
      <c r="B63" s="357" t="s">
        <v>35</v>
      </c>
      <c r="C63" s="358" t="s">
        <v>1142</v>
      </c>
      <c r="D63" s="370">
        <v>2084335</v>
      </c>
      <c r="E63" s="340"/>
      <c r="F63" s="341"/>
    </row>
    <row r="64" spans="1:6" s="344" customFormat="1" ht="21.75" customHeight="1" x14ac:dyDescent="0.25">
      <c r="A64" s="356">
        <v>12</v>
      </c>
      <c r="B64" s="357" t="s">
        <v>789</v>
      </c>
      <c r="C64" s="362" t="s">
        <v>1143</v>
      </c>
      <c r="D64" s="370">
        <v>946445</v>
      </c>
      <c r="E64" s="342"/>
      <c r="F64" s="343"/>
    </row>
    <row r="65" spans="1:6" ht="21.75" customHeight="1" x14ac:dyDescent="0.25">
      <c r="A65" s="356">
        <v>13</v>
      </c>
      <c r="B65" s="361" t="s">
        <v>37</v>
      </c>
      <c r="C65" s="358" t="s">
        <v>1144</v>
      </c>
      <c r="D65" s="370">
        <v>3388640</v>
      </c>
      <c r="E65" s="340"/>
      <c r="F65" s="341"/>
    </row>
    <row r="66" spans="1:6" ht="21.75" customHeight="1" x14ac:dyDescent="0.25">
      <c r="A66" s="356">
        <v>14</v>
      </c>
      <c r="B66" s="357" t="s">
        <v>790</v>
      </c>
      <c r="C66" s="358" t="s">
        <v>1174</v>
      </c>
      <c r="D66" s="370">
        <v>766225</v>
      </c>
      <c r="E66" s="340"/>
      <c r="F66" s="341"/>
    </row>
    <row r="67" spans="1:6" ht="21.75" customHeight="1" x14ac:dyDescent="0.25">
      <c r="A67" s="356">
        <v>15</v>
      </c>
      <c r="B67" s="357" t="s">
        <v>791</v>
      </c>
      <c r="C67" s="358" t="s">
        <v>1146</v>
      </c>
      <c r="D67" s="370">
        <v>3117365</v>
      </c>
      <c r="E67" s="340"/>
      <c r="F67" s="341"/>
    </row>
    <row r="68" spans="1:6" ht="21.75" customHeight="1" x14ac:dyDescent="0.25">
      <c r="A68" s="356">
        <v>16</v>
      </c>
      <c r="B68" s="357" t="s">
        <v>793</v>
      </c>
      <c r="C68" s="358" t="s">
        <v>1149</v>
      </c>
      <c r="D68" s="370">
        <v>22872691</v>
      </c>
      <c r="E68" s="340"/>
      <c r="F68" s="341"/>
    </row>
    <row r="69" spans="1:6" ht="21.75" customHeight="1" x14ac:dyDescent="0.25">
      <c r="A69" s="356">
        <v>17</v>
      </c>
      <c r="B69" s="357" t="s">
        <v>794</v>
      </c>
      <c r="C69" s="358" t="s">
        <v>1150</v>
      </c>
      <c r="D69" s="370">
        <v>1685810</v>
      </c>
      <c r="E69" s="340"/>
      <c r="F69" s="341"/>
    </row>
    <row r="70" spans="1:6" ht="21.75" customHeight="1" x14ac:dyDescent="0.25">
      <c r="A70" s="356">
        <v>18</v>
      </c>
      <c r="B70" s="357" t="s">
        <v>795</v>
      </c>
      <c r="C70" s="358" t="s">
        <v>1151</v>
      </c>
      <c r="D70" s="370">
        <v>3536290</v>
      </c>
      <c r="E70" s="340"/>
      <c r="F70" s="341"/>
    </row>
    <row r="71" spans="1:6" ht="21.75" customHeight="1" x14ac:dyDescent="0.25">
      <c r="A71" s="356">
        <v>19</v>
      </c>
      <c r="B71" s="357" t="s">
        <v>48</v>
      </c>
      <c r="C71" s="358" t="s">
        <v>1152</v>
      </c>
      <c r="D71" s="370">
        <v>120224707</v>
      </c>
      <c r="F71" s="216"/>
    </row>
    <row r="72" spans="1:6" ht="21.75" customHeight="1" x14ac:dyDescent="0.25">
      <c r="A72" s="356">
        <v>20</v>
      </c>
      <c r="B72" s="357" t="s">
        <v>49</v>
      </c>
      <c r="C72" s="358" t="s">
        <v>1153</v>
      </c>
      <c r="D72" s="370">
        <v>27503535</v>
      </c>
      <c r="E72" s="340"/>
      <c r="F72" s="341"/>
    </row>
    <row r="73" spans="1:6" ht="21.75" customHeight="1" x14ac:dyDescent="0.25">
      <c r="A73" s="356">
        <v>21</v>
      </c>
      <c r="B73" s="357" t="s">
        <v>50</v>
      </c>
      <c r="C73" s="358" t="s">
        <v>1154</v>
      </c>
      <c r="D73" s="370">
        <v>2418210</v>
      </c>
      <c r="E73" s="340"/>
      <c r="F73" s="341"/>
    </row>
    <row r="74" spans="1:6" s="344" customFormat="1" ht="21.75" customHeight="1" x14ac:dyDescent="0.25">
      <c r="A74" s="356">
        <v>22</v>
      </c>
      <c r="B74" s="357" t="s">
        <v>51</v>
      </c>
      <c r="C74" s="362" t="s">
        <v>1155</v>
      </c>
      <c r="D74" s="370">
        <v>1213050</v>
      </c>
      <c r="E74" s="345"/>
      <c r="F74" s="346"/>
    </row>
    <row r="75" spans="1:6" s="344" customFormat="1" ht="21.75" customHeight="1" x14ac:dyDescent="0.25">
      <c r="A75" s="356">
        <v>23</v>
      </c>
      <c r="B75" s="361" t="s">
        <v>52</v>
      </c>
      <c r="C75" s="362" t="s">
        <v>1156</v>
      </c>
      <c r="D75" s="370">
        <v>47658</v>
      </c>
      <c r="E75" s="345"/>
      <c r="F75" s="346"/>
    </row>
    <row r="76" spans="1:6" ht="21.75" customHeight="1" x14ac:dyDescent="0.25">
      <c r="A76" s="356">
        <v>24</v>
      </c>
      <c r="B76" s="361" t="s">
        <v>811</v>
      </c>
      <c r="C76" s="358" t="s">
        <v>1157</v>
      </c>
      <c r="D76" s="370">
        <v>29616880</v>
      </c>
      <c r="E76" s="340"/>
      <c r="F76" s="341"/>
    </row>
    <row r="77" spans="1:6" ht="21.75" customHeight="1" x14ac:dyDescent="0.25">
      <c r="A77" s="356">
        <v>25</v>
      </c>
      <c r="B77" s="357" t="s">
        <v>54</v>
      </c>
      <c r="C77" s="358" t="s">
        <v>1158</v>
      </c>
      <c r="D77" s="370">
        <v>1383310</v>
      </c>
      <c r="E77" s="340"/>
      <c r="F77" s="341"/>
    </row>
    <row r="78" spans="1:6" ht="21.75" customHeight="1" x14ac:dyDescent="0.25">
      <c r="A78" s="356">
        <v>26</v>
      </c>
      <c r="B78" s="357" t="s">
        <v>55</v>
      </c>
      <c r="C78" s="358" t="s">
        <v>1159</v>
      </c>
      <c r="D78" s="370">
        <v>2923372</v>
      </c>
      <c r="E78" s="340"/>
      <c r="F78" s="341"/>
    </row>
    <row r="79" spans="1:6" ht="21.75" customHeight="1" x14ac:dyDescent="0.25">
      <c r="A79" s="356">
        <v>27</v>
      </c>
      <c r="B79" s="357" t="s">
        <v>56</v>
      </c>
      <c r="C79" s="358" t="s">
        <v>1160</v>
      </c>
      <c r="D79" s="370">
        <v>569775</v>
      </c>
      <c r="E79" s="340"/>
      <c r="F79" s="341"/>
    </row>
    <row r="80" spans="1:6" ht="21.75" customHeight="1" x14ac:dyDescent="0.25">
      <c r="A80" s="356">
        <v>28</v>
      </c>
      <c r="B80" s="357" t="s">
        <v>796</v>
      </c>
      <c r="C80" s="358" t="s">
        <v>1175</v>
      </c>
      <c r="D80" s="370">
        <v>114145</v>
      </c>
      <c r="E80" s="340"/>
      <c r="F80" s="341"/>
    </row>
    <row r="81" spans="1:6" ht="21.75" customHeight="1" x14ac:dyDescent="0.25">
      <c r="A81" s="356">
        <v>29</v>
      </c>
      <c r="B81" s="357" t="s">
        <v>797</v>
      </c>
      <c r="C81" s="358" t="s">
        <v>1162</v>
      </c>
      <c r="D81" s="370">
        <v>4086520</v>
      </c>
      <c r="E81" s="347"/>
      <c r="F81" s="341"/>
    </row>
    <row r="82" spans="1:6" ht="21.75" customHeight="1" x14ac:dyDescent="0.25">
      <c r="A82" s="356">
        <v>30</v>
      </c>
      <c r="B82" s="357" t="s">
        <v>798</v>
      </c>
      <c r="C82" s="358" t="s">
        <v>1163</v>
      </c>
      <c r="D82" s="370">
        <v>2326235</v>
      </c>
      <c r="E82" s="340"/>
      <c r="F82" s="341"/>
    </row>
    <row r="83" spans="1:6" ht="21.75" customHeight="1" x14ac:dyDescent="0.25">
      <c r="A83" s="356">
        <v>31</v>
      </c>
      <c r="B83" s="357" t="s">
        <v>65</v>
      </c>
      <c r="C83" s="358" t="s">
        <v>1168</v>
      </c>
      <c r="D83" s="370">
        <v>896805</v>
      </c>
      <c r="E83" s="340"/>
      <c r="F83" s="341"/>
    </row>
    <row r="84" spans="1:6" ht="21.75" customHeight="1" x14ac:dyDescent="0.25">
      <c r="A84" s="356">
        <v>32</v>
      </c>
      <c r="B84" s="357" t="s">
        <v>66</v>
      </c>
      <c r="C84" s="358" t="s">
        <v>1169</v>
      </c>
      <c r="D84" s="370">
        <v>714465</v>
      </c>
      <c r="E84" s="340"/>
      <c r="F84" s="341"/>
    </row>
    <row r="85" spans="1:6" ht="21.75" customHeight="1" x14ac:dyDescent="0.25">
      <c r="A85" s="356">
        <v>33</v>
      </c>
      <c r="B85" s="357" t="s">
        <v>800</v>
      </c>
      <c r="C85" s="358" t="s">
        <v>1170</v>
      </c>
      <c r="D85" s="370">
        <v>17000</v>
      </c>
      <c r="E85" s="340"/>
      <c r="F85" s="341"/>
    </row>
    <row r="86" spans="1:6" ht="21.75" customHeight="1" x14ac:dyDescent="0.25">
      <c r="A86" s="356">
        <v>34</v>
      </c>
      <c r="B86" s="357" t="s">
        <v>69</v>
      </c>
      <c r="C86" s="358" t="s">
        <v>1172</v>
      </c>
      <c r="D86" s="370">
        <v>8389980</v>
      </c>
      <c r="E86" s="340"/>
      <c r="F86" s="341"/>
    </row>
    <row r="87" spans="1:6" ht="21.75" customHeight="1" x14ac:dyDescent="0.25">
      <c r="A87" s="363">
        <v>35</v>
      </c>
      <c r="B87" s="364" t="s">
        <v>802</v>
      </c>
      <c r="C87" s="365" t="s">
        <v>1173</v>
      </c>
      <c r="D87" s="371">
        <v>1564875</v>
      </c>
      <c r="E87" s="340"/>
      <c r="F87" s="341"/>
    </row>
    <row r="88" spans="1:6" ht="21.75" customHeight="1" x14ac:dyDescent="0.25">
      <c r="A88" s="706" t="s">
        <v>778</v>
      </c>
      <c r="B88" s="707"/>
      <c r="C88" s="708"/>
      <c r="D88" s="329">
        <f>SUM(D53:D87)</f>
        <v>406675521</v>
      </c>
    </row>
    <row r="89" spans="1:6" ht="21.75" customHeight="1" x14ac:dyDescent="0.25">
      <c r="A89" s="714" t="s">
        <v>1176</v>
      </c>
      <c r="B89" s="714"/>
      <c r="C89" s="367"/>
      <c r="D89" s="372"/>
    </row>
    <row r="90" spans="1:6" ht="21.75" customHeight="1" x14ac:dyDescent="0.25">
      <c r="A90" s="352">
        <v>1</v>
      </c>
      <c r="B90" s="353" t="s">
        <v>20</v>
      </c>
      <c r="C90" s="354" t="s">
        <v>1128</v>
      </c>
      <c r="D90" s="373">
        <v>104238529</v>
      </c>
    </row>
    <row r="91" spans="1:6" ht="21.75" customHeight="1" x14ac:dyDescent="0.25">
      <c r="A91" s="356">
        <v>2</v>
      </c>
      <c r="B91" s="357" t="s">
        <v>21</v>
      </c>
      <c r="C91" s="358" t="s">
        <v>1129</v>
      </c>
      <c r="D91" s="374">
        <v>19573585</v>
      </c>
    </row>
    <row r="92" spans="1:6" ht="21.75" customHeight="1" x14ac:dyDescent="0.25">
      <c r="A92" s="356">
        <v>3</v>
      </c>
      <c r="B92" s="357" t="s">
        <v>22</v>
      </c>
      <c r="C92" s="358" t="s">
        <v>1130</v>
      </c>
      <c r="D92" s="374">
        <v>7107633</v>
      </c>
    </row>
    <row r="93" spans="1:6" ht="21.75" customHeight="1" x14ac:dyDescent="0.25">
      <c r="A93" s="356">
        <v>4</v>
      </c>
      <c r="B93" s="357" t="s">
        <v>23</v>
      </c>
      <c r="C93" s="358" t="s">
        <v>1177</v>
      </c>
      <c r="D93" s="374">
        <v>100435637</v>
      </c>
    </row>
    <row r="94" spans="1:6" ht="21.75" customHeight="1" x14ac:dyDescent="0.25">
      <c r="A94" s="356">
        <v>5</v>
      </c>
      <c r="B94" s="357" t="s">
        <v>784</v>
      </c>
      <c r="C94" s="358" t="s">
        <v>1132</v>
      </c>
      <c r="D94" s="374">
        <v>551781450</v>
      </c>
    </row>
    <row r="95" spans="1:6" ht="21.75" customHeight="1" x14ac:dyDescent="0.25">
      <c r="A95" s="356">
        <v>6</v>
      </c>
      <c r="B95" s="357" t="s">
        <v>25</v>
      </c>
      <c r="C95" s="358" t="s">
        <v>1133</v>
      </c>
      <c r="D95" s="374">
        <v>48761050</v>
      </c>
    </row>
    <row r="96" spans="1:6" ht="21.75" customHeight="1" x14ac:dyDescent="0.25">
      <c r="A96" s="356">
        <v>7</v>
      </c>
      <c r="B96" s="357" t="s">
        <v>785</v>
      </c>
      <c r="C96" s="358" t="s">
        <v>1134</v>
      </c>
      <c r="D96" s="374">
        <v>78159500</v>
      </c>
    </row>
    <row r="97" spans="1:4" ht="21.75" customHeight="1" x14ac:dyDescent="0.25">
      <c r="A97" s="356">
        <v>8</v>
      </c>
      <c r="B97" s="357" t="s">
        <v>27</v>
      </c>
      <c r="C97" s="360" t="s">
        <v>1135</v>
      </c>
      <c r="D97" s="374">
        <v>46911875</v>
      </c>
    </row>
    <row r="98" spans="1:4" ht="21.75" customHeight="1" x14ac:dyDescent="0.25">
      <c r="A98" s="356">
        <v>9</v>
      </c>
      <c r="B98" s="361" t="s">
        <v>28</v>
      </c>
      <c r="C98" s="358" t="s">
        <v>1136</v>
      </c>
      <c r="D98" s="374">
        <v>34664292</v>
      </c>
    </row>
    <row r="99" spans="1:4" ht="21.75" customHeight="1" x14ac:dyDescent="0.25">
      <c r="A99" s="356">
        <v>10</v>
      </c>
      <c r="B99" s="357" t="s">
        <v>786</v>
      </c>
      <c r="C99" s="358" t="s">
        <v>1137</v>
      </c>
      <c r="D99" s="374">
        <v>50730511</v>
      </c>
    </row>
    <row r="100" spans="1:4" ht="21.75" customHeight="1" x14ac:dyDescent="0.25">
      <c r="A100" s="356">
        <v>11</v>
      </c>
      <c r="B100" s="357" t="s">
        <v>30</v>
      </c>
      <c r="C100" s="358" t="s">
        <v>1138</v>
      </c>
      <c r="D100" s="374">
        <v>39752795</v>
      </c>
    </row>
    <row r="101" spans="1:4" ht="21.75" customHeight="1" x14ac:dyDescent="0.25">
      <c r="A101" s="356">
        <v>12</v>
      </c>
      <c r="B101" s="357" t="s">
        <v>787</v>
      </c>
      <c r="C101" s="358" t="s">
        <v>1139</v>
      </c>
      <c r="D101" s="374">
        <v>250608284</v>
      </c>
    </row>
    <row r="102" spans="1:4" ht="21.75" customHeight="1" x14ac:dyDescent="0.25">
      <c r="A102" s="356">
        <v>13</v>
      </c>
      <c r="B102" s="357" t="s">
        <v>33</v>
      </c>
      <c r="C102" s="358" t="s">
        <v>1140</v>
      </c>
      <c r="D102" s="374">
        <v>8525240</v>
      </c>
    </row>
    <row r="103" spans="1:4" ht="21.75" customHeight="1" x14ac:dyDescent="0.25">
      <c r="A103" s="363">
        <v>14</v>
      </c>
      <c r="B103" s="404" t="s">
        <v>788</v>
      </c>
      <c r="C103" s="405" t="s">
        <v>1141</v>
      </c>
      <c r="D103" s="375">
        <v>12835752</v>
      </c>
    </row>
    <row r="104" spans="1:4" ht="21.75" customHeight="1" x14ac:dyDescent="0.25">
      <c r="A104" s="400">
        <v>15</v>
      </c>
      <c r="B104" s="401" t="s">
        <v>35</v>
      </c>
      <c r="C104" s="402" t="s">
        <v>1142</v>
      </c>
      <c r="D104" s="403">
        <v>55829151</v>
      </c>
    </row>
    <row r="105" spans="1:4" ht="21.75" customHeight="1" x14ac:dyDescent="0.25">
      <c r="A105" s="356">
        <v>16</v>
      </c>
      <c r="B105" s="357" t="s">
        <v>789</v>
      </c>
      <c r="C105" s="362" t="s">
        <v>1143</v>
      </c>
      <c r="D105" s="374">
        <v>32061583</v>
      </c>
    </row>
    <row r="106" spans="1:4" ht="21.75" customHeight="1" x14ac:dyDescent="0.25">
      <c r="A106" s="356">
        <v>17</v>
      </c>
      <c r="B106" s="361" t="s">
        <v>37</v>
      </c>
      <c r="C106" s="358" t="s">
        <v>1144</v>
      </c>
      <c r="D106" s="374">
        <v>15738750</v>
      </c>
    </row>
    <row r="107" spans="1:4" ht="21.75" customHeight="1" x14ac:dyDescent="0.25">
      <c r="A107" s="356">
        <v>18</v>
      </c>
      <c r="B107" s="357" t="s">
        <v>790</v>
      </c>
      <c r="C107" s="358" t="s">
        <v>1178</v>
      </c>
      <c r="D107" s="374">
        <v>18194446</v>
      </c>
    </row>
    <row r="108" spans="1:4" ht="21.75" customHeight="1" x14ac:dyDescent="0.25">
      <c r="A108" s="356">
        <v>19</v>
      </c>
      <c r="B108" s="357" t="s">
        <v>791</v>
      </c>
      <c r="C108" s="358" t="s">
        <v>1146</v>
      </c>
      <c r="D108" s="374">
        <v>46499536</v>
      </c>
    </row>
    <row r="109" spans="1:4" ht="21.75" customHeight="1" x14ac:dyDescent="0.25">
      <c r="A109" s="356">
        <v>20</v>
      </c>
      <c r="B109" s="357" t="s">
        <v>40</v>
      </c>
      <c r="C109" s="358" t="s">
        <v>1179</v>
      </c>
      <c r="D109" s="374">
        <v>11255804</v>
      </c>
    </row>
    <row r="110" spans="1:4" ht="21.75" customHeight="1" x14ac:dyDescent="0.25">
      <c r="A110" s="356">
        <v>21</v>
      </c>
      <c r="B110" s="357" t="s">
        <v>792</v>
      </c>
      <c r="C110" s="358" t="s">
        <v>1180</v>
      </c>
      <c r="D110" s="374">
        <v>26252372</v>
      </c>
    </row>
    <row r="111" spans="1:4" ht="21.75" customHeight="1" x14ac:dyDescent="0.25">
      <c r="A111" s="356">
        <v>22</v>
      </c>
      <c r="B111" s="357" t="s">
        <v>793</v>
      </c>
      <c r="C111" s="358" t="s">
        <v>1149</v>
      </c>
      <c r="D111" s="374">
        <v>86809590</v>
      </c>
    </row>
    <row r="112" spans="1:4" ht="21.75" customHeight="1" x14ac:dyDescent="0.25">
      <c r="A112" s="356">
        <v>23</v>
      </c>
      <c r="B112" s="357" t="s">
        <v>794</v>
      </c>
      <c r="C112" s="358" t="s">
        <v>1150</v>
      </c>
      <c r="D112" s="374">
        <v>23933380</v>
      </c>
    </row>
    <row r="113" spans="1:4" ht="21.75" customHeight="1" x14ac:dyDescent="0.25">
      <c r="A113" s="356">
        <v>24</v>
      </c>
      <c r="B113" s="357" t="s">
        <v>795</v>
      </c>
      <c r="C113" s="358" t="s">
        <v>1151</v>
      </c>
      <c r="D113" s="374">
        <v>23794401</v>
      </c>
    </row>
    <row r="114" spans="1:4" ht="21.75" customHeight="1" x14ac:dyDescent="0.25">
      <c r="A114" s="356">
        <v>25</v>
      </c>
      <c r="B114" s="357" t="s">
        <v>48</v>
      </c>
      <c r="C114" s="358" t="s">
        <v>1152</v>
      </c>
      <c r="D114" s="374">
        <v>239274534</v>
      </c>
    </row>
    <row r="115" spans="1:4" ht="21.75" customHeight="1" x14ac:dyDescent="0.25">
      <c r="A115" s="356">
        <v>26</v>
      </c>
      <c r="B115" s="357" t="s">
        <v>49</v>
      </c>
      <c r="C115" s="358" t="s">
        <v>1153</v>
      </c>
      <c r="D115" s="374">
        <v>195152009</v>
      </c>
    </row>
    <row r="116" spans="1:4" ht="21.75" customHeight="1" x14ac:dyDescent="0.25">
      <c r="A116" s="356">
        <v>27</v>
      </c>
      <c r="B116" s="357" t="s">
        <v>50</v>
      </c>
      <c r="C116" s="358" t="s">
        <v>1154</v>
      </c>
      <c r="D116" s="374">
        <v>52901905</v>
      </c>
    </row>
    <row r="117" spans="1:4" ht="21.75" customHeight="1" x14ac:dyDescent="0.25">
      <c r="A117" s="356">
        <v>28</v>
      </c>
      <c r="B117" s="357" t="s">
        <v>51</v>
      </c>
      <c r="C117" s="362" t="s">
        <v>1155</v>
      </c>
      <c r="D117" s="374">
        <v>18837225</v>
      </c>
    </row>
    <row r="118" spans="1:4" ht="21.75" customHeight="1" x14ac:dyDescent="0.25">
      <c r="A118" s="356">
        <v>29</v>
      </c>
      <c r="B118" s="361" t="s">
        <v>52</v>
      </c>
      <c r="C118" s="362" t="s">
        <v>1156</v>
      </c>
      <c r="D118" s="374">
        <v>12153976</v>
      </c>
    </row>
    <row r="119" spans="1:4" ht="21.75" customHeight="1" x14ac:dyDescent="0.25">
      <c r="A119" s="356">
        <v>30</v>
      </c>
      <c r="B119" s="361" t="s">
        <v>811</v>
      </c>
      <c r="C119" s="358" t="s">
        <v>1157</v>
      </c>
      <c r="D119" s="374">
        <v>36667927</v>
      </c>
    </row>
    <row r="120" spans="1:4" ht="21.75" customHeight="1" x14ac:dyDescent="0.25">
      <c r="A120" s="356">
        <v>31</v>
      </c>
      <c r="B120" s="357" t="s">
        <v>54</v>
      </c>
      <c r="C120" s="358" t="s">
        <v>1158</v>
      </c>
      <c r="D120" s="374">
        <v>15552306</v>
      </c>
    </row>
    <row r="121" spans="1:4" ht="21.75" customHeight="1" x14ac:dyDescent="0.25">
      <c r="A121" s="356">
        <v>32</v>
      </c>
      <c r="B121" s="357" t="s">
        <v>55</v>
      </c>
      <c r="C121" s="358" t="s">
        <v>1159</v>
      </c>
      <c r="D121" s="374">
        <v>16127345</v>
      </c>
    </row>
    <row r="122" spans="1:4" ht="21.75" customHeight="1" x14ac:dyDescent="0.25">
      <c r="A122" s="356">
        <v>33</v>
      </c>
      <c r="B122" s="357" t="s">
        <v>56</v>
      </c>
      <c r="C122" s="358" t="s">
        <v>1160</v>
      </c>
      <c r="D122" s="374">
        <v>9422572</v>
      </c>
    </row>
    <row r="123" spans="1:4" ht="21.75" customHeight="1" x14ac:dyDescent="0.25">
      <c r="A123" s="356">
        <v>34</v>
      </c>
      <c r="B123" s="357" t="s">
        <v>796</v>
      </c>
      <c r="C123" s="358" t="s">
        <v>1181</v>
      </c>
      <c r="D123" s="374">
        <v>13342031</v>
      </c>
    </row>
    <row r="124" spans="1:4" ht="21.75" customHeight="1" x14ac:dyDescent="0.25">
      <c r="A124" s="356">
        <v>35</v>
      </c>
      <c r="B124" s="357" t="s">
        <v>1182</v>
      </c>
      <c r="C124" s="358" t="s">
        <v>1183</v>
      </c>
      <c r="D124" s="374">
        <v>898985</v>
      </c>
    </row>
    <row r="125" spans="1:4" ht="21.75" customHeight="1" x14ac:dyDescent="0.25">
      <c r="A125" s="356">
        <v>36</v>
      </c>
      <c r="B125" s="357" t="s">
        <v>797</v>
      </c>
      <c r="C125" s="358" t="s">
        <v>1162</v>
      </c>
      <c r="D125" s="374">
        <v>74832074</v>
      </c>
    </row>
    <row r="126" spans="1:4" ht="21.75" customHeight="1" x14ac:dyDescent="0.25">
      <c r="A126" s="356">
        <v>37</v>
      </c>
      <c r="B126" s="357" t="s">
        <v>798</v>
      </c>
      <c r="C126" s="358" t="s">
        <v>1163</v>
      </c>
      <c r="D126" s="374">
        <v>73018696</v>
      </c>
    </row>
    <row r="127" spans="1:4" ht="21.75" customHeight="1" x14ac:dyDescent="0.25">
      <c r="A127" s="356">
        <v>38</v>
      </c>
      <c r="B127" s="357" t="s">
        <v>62</v>
      </c>
      <c r="C127" s="358" t="s">
        <v>1164</v>
      </c>
      <c r="D127" s="374">
        <v>22321263</v>
      </c>
    </row>
    <row r="128" spans="1:4" ht="21.75" customHeight="1" x14ac:dyDescent="0.25">
      <c r="A128" s="356">
        <v>39</v>
      </c>
      <c r="B128" s="357" t="s">
        <v>799</v>
      </c>
      <c r="C128" s="358" t="s">
        <v>1165</v>
      </c>
      <c r="D128" s="374">
        <v>41465232</v>
      </c>
    </row>
    <row r="129" spans="1:4" ht="21.75" customHeight="1" x14ac:dyDescent="0.25">
      <c r="A129" s="356">
        <v>40</v>
      </c>
      <c r="B129" s="357" t="s">
        <v>1166</v>
      </c>
      <c r="C129" s="358" t="s">
        <v>1167</v>
      </c>
      <c r="D129" s="374">
        <v>98634676</v>
      </c>
    </row>
    <row r="130" spans="1:4" ht="21.75" customHeight="1" x14ac:dyDescent="0.25">
      <c r="A130" s="356">
        <v>41</v>
      </c>
      <c r="B130" s="357" t="s">
        <v>65</v>
      </c>
      <c r="C130" s="358" t="s">
        <v>1168</v>
      </c>
      <c r="D130" s="374">
        <v>36886802</v>
      </c>
    </row>
    <row r="131" spans="1:4" ht="21.75" customHeight="1" x14ac:dyDescent="0.25">
      <c r="A131" s="356">
        <v>42</v>
      </c>
      <c r="B131" s="357" t="s">
        <v>66</v>
      </c>
      <c r="C131" s="358" t="s">
        <v>1169</v>
      </c>
      <c r="D131" s="374">
        <v>43215955</v>
      </c>
    </row>
    <row r="132" spans="1:4" ht="21.75" customHeight="1" x14ac:dyDescent="0.25">
      <c r="A132" s="356">
        <v>43</v>
      </c>
      <c r="B132" s="357" t="s">
        <v>800</v>
      </c>
      <c r="C132" s="358" t="s">
        <v>1170</v>
      </c>
      <c r="D132" s="374">
        <v>26041981</v>
      </c>
    </row>
    <row r="133" spans="1:4" ht="21.75" customHeight="1" x14ac:dyDescent="0.25">
      <c r="A133" s="356">
        <v>44</v>
      </c>
      <c r="B133" s="357" t="s">
        <v>801</v>
      </c>
      <c r="C133" s="358" t="s">
        <v>1171</v>
      </c>
      <c r="D133" s="374">
        <v>21544203</v>
      </c>
    </row>
    <row r="134" spans="1:4" ht="21.75" customHeight="1" x14ac:dyDescent="0.25">
      <c r="A134" s="356">
        <v>45</v>
      </c>
      <c r="B134" s="357" t="s">
        <v>69</v>
      </c>
      <c r="C134" s="358" t="s">
        <v>1172</v>
      </c>
      <c r="D134" s="374">
        <v>41772066</v>
      </c>
    </row>
    <row r="135" spans="1:4" ht="21.75" customHeight="1" x14ac:dyDescent="0.25">
      <c r="A135" s="363">
        <v>46</v>
      </c>
      <c r="B135" s="364" t="s">
        <v>802</v>
      </c>
      <c r="C135" s="365" t="s">
        <v>1173</v>
      </c>
      <c r="D135" s="375">
        <v>27593345</v>
      </c>
    </row>
    <row r="136" spans="1:4" ht="16.5" customHeight="1" x14ac:dyDescent="0.25">
      <c r="A136" s="706" t="s">
        <v>778</v>
      </c>
      <c r="B136" s="707"/>
      <c r="C136" s="708"/>
      <c r="D136" s="329">
        <f>SUM(D90:D135)</f>
        <v>2812112254</v>
      </c>
    </row>
    <row r="137" spans="1:4" ht="16.5" customHeight="1" x14ac:dyDescent="0.25">
      <c r="A137" s="703" t="s">
        <v>781</v>
      </c>
      <c r="B137" s="704"/>
      <c r="C137" s="709"/>
      <c r="D137" s="376">
        <f>+D51+D88+D136</f>
        <v>3476211156</v>
      </c>
    </row>
    <row r="138" spans="1:4" ht="16.5" customHeight="1" x14ac:dyDescent="0.35">
      <c r="A138" s="350"/>
      <c r="B138" s="322"/>
      <c r="C138" s="322"/>
      <c r="D138" s="322"/>
    </row>
    <row r="143" spans="1:4" x14ac:dyDescent="0.25">
      <c r="D143" s="349"/>
    </row>
  </sheetData>
  <mergeCells count="8">
    <mergeCell ref="A136:C136"/>
    <mergeCell ref="A137:C137"/>
    <mergeCell ref="A2:D2"/>
    <mergeCell ref="A5:D5"/>
    <mergeCell ref="A51:C51"/>
    <mergeCell ref="A52:B52"/>
    <mergeCell ref="A88:C88"/>
    <mergeCell ref="A89:B89"/>
  </mergeCells>
  <printOptions horizontalCentered="1"/>
  <pageMargins left="0.70866141732283505" right="0.70866141732283505" top="0.74803149606299202" bottom="0.74803149606299202" header="0.31496062992126" footer="0.31496062992126"/>
  <pageSetup paperSize="9" scale="65" firstPageNumber="222" orientation="portrait" useFirstPageNumber="1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4"/>
  <sheetViews>
    <sheetView view="pageBreakPreview" topLeftCell="A16" zoomScale="110" zoomScaleNormal="100" zoomScaleSheetLayoutView="110" workbookViewId="0">
      <selection activeCell="B27" sqref="B26:B27"/>
    </sheetView>
  </sheetViews>
  <sheetFormatPr defaultRowHeight="15" x14ac:dyDescent="0.25"/>
  <cols>
    <col min="1" max="1" width="5.85546875" style="58" customWidth="1"/>
    <col min="2" max="2" width="62.7109375" style="58" customWidth="1"/>
    <col min="3" max="3" width="26.140625" style="58" customWidth="1"/>
    <col min="4" max="16384" width="9.140625" style="58"/>
  </cols>
  <sheetData>
    <row r="1" spans="1:3" ht="30" customHeight="1" x14ac:dyDescent="0.35">
      <c r="A1" s="572"/>
      <c r="B1" s="572"/>
      <c r="C1" s="576" t="s">
        <v>1406</v>
      </c>
    </row>
    <row r="2" spans="1:3" ht="19.5" x14ac:dyDescent="0.35">
      <c r="A2" s="606" t="s">
        <v>1407</v>
      </c>
      <c r="B2" s="606"/>
      <c r="C2" s="606"/>
    </row>
    <row r="3" spans="1:3" ht="30" customHeight="1" x14ac:dyDescent="0.35">
      <c r="A3" s="609"/>
      <c r="B3" s="609"/>
      <c r="C3" s="573"/>
    </row>
    <row r="4" spans="1:3" ht="18" x14ac:dyDescent="0.25">
      <c r="A4" s="610" t="s">
        <v>79</v>
      </c>
      <c r="B4" s="611" t="s">
        <v>845</v>
      </c>
      <c r="C4" s="574" t="s">
        <v>831</v>
      </c>
    </row>
    <row r="5" spans="1:3" ht="18" x14ac:dyDescent="0.25">
      <c r="A5" s="610"/>
      <c r="B5" s="611"/>
      <c r="C5" s="575" t="s">
        <v>1408</v>
      </c>
    </row>
    <row r="6" spans="1:3" ht="24" customHeight="1" x14ac:dyDescent="0.25">
      <c r="A6" s="723">
        <v>1</v>
      </c>
      <c r="B6" s="724" t="s">
        <v>847</v>
      </c>
      <c r="C6" s="725">
        <f>838852850+591816938+96594302405-35759300</f>
        <v>97989212893</v>
      </c>
    </row>
    <row r="7" spans="1:3" ht="24" customHeight="1" x14ac:dyDescent="0.25">
      <c r="A7" s="726">
        <v>2</v>
      </c>
      <c r="B7" s="727" t="s">
        <v>848</v>
      </c>
      <c r="C7" s="728">
        <f>6618600539+4393157718+84889626455</f>
        <v>95901384712</v>
      </c>
    </row>
    <row r="8" spans="1:3" ht="24" customHeight="1" x14ac:dyDescent="0.25">
      <c r="A8" s="726">
        <v>3</v>
      </c>
      <c r="B8" s="727" t="s">
        <v>849</v>
      </c>
      <c r="C8" s="728">
        <f>426480717+2395378436.51+151288996925-1354385</f>
        <v>154109501693.51001</v>
      </c>
    </row>
    <row r="9" spans="1:3" ht="24" customHeight="1" x14ac:dyDescent="0.25">
      <c r="A9" s="726">
        <v>4</v>
      </c>
      <c r="B9" s="727" t="s">
        <v>850</v>
      </c>
      <c r="C9" s="728">
        <v>9715500</v>
      </c>
    </row>
    <row r="10" spans="1:3" ht="24" customHeight="1" x14ac:dyDescent="0.25">
      <c r="A10" s="726">
        <v>5</v>
      </c>
      <c r="B10" s="729" t="s">
        <v>851</v>
      </c>
      <c r="C10" s="730">
        <f>78356275+388223186</f>
        <v>466579461</v>
      </c>
    </row>
    <row r="11" spans="1:3" ht="24" customHeight="1" x14ac:dyDescent="0.25">
      <c r="A11" s="726">
        <v>6</v>
      </c>
      <c r="B11" s="729" t="s">
        <v>852</v>
      </c>
      <c r="C11" s="730">
        <f>231338024+2616600115</f>
        <v>2847938139</v>
      </c>
    </row>
    <row r="12" spans="1:3" ht="24" customHeight="1" x14ac:dyDescent="0.25">
      <c r="A12" s="726">
        <v>7</v>
      </c>
      <c r="B12" s="727" t="s">
        <v>854</v>
      </c>
      <c r="C12" s="730">
        <v>432109618</v>
      </c>
    </row>
    <row r="13" spans="1:3" s="139" customFormat="1" ht="24" customHeight="1" x14ac:dyDescent="0.25">
      <c r="A13" s="726">
        <v>8</v>
      </c>
      <c r="B13" s="731" t="s">
        <v>856</v>
      </c>
      <c r="C13" s="730">
        <v>50250000</v>
      </c>
    </row>
    <row r="14" spans="1:3" ht="24" customHeight="1" x14ac:dyDescent="0.25">
      <c r="A14" s="726">
        <v>9</v>
      </c>
      <c r="B14" s="727" t="s">
        <v>1409</v>
      </c>
      <c r="C14" s="728">
        <f>286258200+2556518410+13683271754</f>
        <v>16526048364</v>
      </c>
    </row>
    <row r="15" spans="1:3" ht="24" customHeight="1" x14ac:dyDescent="0.25">
      <c r="A15" s="726">
        <v>10</v>
      </c>
      <c r="B15" s="729" t="s">
        <v>858</v>
      </c>
      <c r="C15" s="730">
        <v>238031860</v>
      </c>
    </row>
    <row r="16" spans="1:3" ht="24" customHeight="1" x14ac:dyDescent="0.25">
      <c r="A16" s="726">
        <v>11</v>
      </c>
      <c r="B16" s="727" t="s">
        <v>859</v>
      </c>
      <c r="C16" s="728">
        <v>361593600</v>
      </c>
    </row>
    <row r="17" spans="1:3" ht="24" customHeight="1" x14ac:dyDescent="0.25">
      <c r="A17" s="726">
        <v>12</v>
      </c>
      <c r="B17" s="727" t="s">
        <v>861</v>
      </c>
      <c r="C17" s="728">
        <f>354040836+916442969+3383711640</f>
        <v>4654195445</v>
      </c>
    </row>
    <row r="18" spans="1:3" ht="24" customHeight="1" x14ac:dyDescent="0.25">
      <c r="A18" s="726">
        <v>13</v>
      </c>
      <c r="B18" s="727" t="s">
        <v>1410</v>
      </c>
      <c r="C18" s="728">
        <f>249588000+8350848894</f>
        <v>8600436894</v>
      </c>
    </row>
    <row r="19" spans="1:3" ht="24" customHeight="1" x14ac:dyDescent="0.25">
      <c r="A19" s="726">
        <v>14</v>
      </c>
      <c r="B19" s="727" t="s">
        <v>1411</v>
      </c>
      <c r="C19" s="728">
        <f>200799931+2285428233+1797543500-183887600</f>
        <v>4099884064</v>
      </c>
    </row>
    <row r="20" spans="1:3" ht="24" customHeight="1" x14ac:dyDescent="0.25">
      <c r="A20" s="726">
        <v>15</v>
      </c>
      <c r="B20" s="729" t="s">
        <v>863</v>
      </c>
      <c r="C20" s="730">
        <f>263587500+208816500</f>
        <v>472404000</v>
      </c>
    </row>
    <row r="21" spans="1:3" ht="24" customHeight="1" x14ac:dyDescent="0.25">
      <c r="A21" s="726">
        <v>16</v>
      </c>
      <c r="B21" s="729" t="s">
        <v>1412</v>
      </c>
      <c r="C21" s="730">
        <v>8000000</v>
      </c>
    </row>
    <row r="22" spans="1:3" ht="24" customHeight="1" x14ac:dyDescent="0.25">
      <c r="A22" s="726">
        <v>17</v>
      </c>
      <c r="B22" s="727" t="s">
        <v>1413</v>
      </c>
      <c r="C22" s="732">
        <v>396638000</v>
      </c>
    </row>
    <row r="23" spans="1:3" ht="24" customHeight="1" x14ac:dyDescent="0.25">
      <c r="A23" s="733">
        <v>18</v>
      </c>
      <c r="B23" s="734" t="s">
        <v>1414</v>
      </c>
      <c r="C23" s="735">
        <f>10014875385+11727616772</f>
        <v>21742492157</v>
      </c>
    </row>
    <row r="24" spans="1:3" ht="24" customHeight="1" x14ac:dyDescent="0.25">
      <c r="A24" s="736" t="s">
        <v>71</v>
      </c>
      <c r="B24" s="737"/>
      <c r="C24" s="577">
        <f>SUM(C6:C23)</f>
        <v>408906416400.51001</v>
      </c>
    </row>
  </sheetData>
  <mergeCells count="5">
    <mergeCell ref="A2:C2"/>
    <mergeCell ref="A3:B3"/>
    <mergeCell ref="A4:A5"/>
    <mergeCell ref="B4:B5"/>
    <mergeCell ref="A24:B24"/>
  </mergeCells>
  <pageMargins left="0.7" right="0.7" top="0.75" bottom="0.75" header="0.3" footer="0.3"/>
  <pageSetup paperSize="9" scale="92" orientation="portrait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"/>
  <sheetViews>
    <sheetView view="pageBreakPreview" zoomScaleSheetLayoutView="100" workbookViewId="0">
      <selection activeCell="A2" sqref="A2:E2"/>
    </sheetView>
  </sheetViews>
  <sheetFormatPr defaultRowHeight="12.75" x14ac:dyDescent="0.25"/>
  <cols>
    <col min="1" max="1" width="4.5703125" style="198" bestFit="1" customWidth="1"/>
    <col min="2" max="2" width="39.28515625" style="199" customWidth="1"/>
    <col min="3" max="3" width="39.28515625" style="199" bestFit="1" customWidth="1"/>
    <col min="4" max="4" width="45.28515625" style="199" customWidth="1"/>
    <col min="5" max="5" width="22" style="199" bestFit="1" customWidth="1"/>
    <col min="6" max="256" width="9.140625" style="199"/>
    <col min="257" max="257" width="4.28515625" style="199" bestFit="1" customWidth="1"/>
    <col min="258" max="258" width="38.140625" style="199" bestFit="1" customWidth="1"/>
    <col min="259" max="259" width="35.140625" style="199" customWidth="1"/>
    <col min="260" max="260" width="50.42578125" style="199" customWidth="1"/>
    <col min="261" max="261" width="23.140625" style="199" bestFit="1" customWidth="1"/>
    <col min="262" max="512" width="9.140625" style="199"/>
    <col min="513" max="513" width="4.28515625" style="199" bestFit="1" customWidth="1"/>
    <col min="514" max="514" width="38.140625" style="199" bestFit="1" customWidth="1"/>
    <col min="515" max="515" width="35.140625" style="199" customWidth="1"/>
    <col min="516" max="516" width="50.42578125" style="199" customWidth="1"/>
    <col min="517" max="517" width="23.140625" style="199" bestFit="1" customWidth="1"/>
    <col min="518" max="768" width="9.140625" style="199"/>
    <col min="769" max="769" width="4.28515625" style="199" bestFit="1" customWidth="1"/>
    <col min="770" max="770" width="38.140625" style="199" bestFit="1" customWidth="1"/>
    <col min="771" max="771" width="35.140625" style="199" customWidth="1"/>
    <col min="772" max="772" width="50.42578125" style="199" customWidth="1"/>
    <col min="773" max="773" width="23.140625" style="199" bestFit="1" customWidth="1"/>
    <col min="774" max="1024" width="9.140625" style="199"/>
    <col min="1025" max="1025" width="4.28515625" style="199" bestFit="1" customWidth="1"/>
    <col min="1026" max="1026" width="38.140625" style="199" bestFit="1" customWidth="1"/>
    <col min="1027" max="1027" width="35.140625" style="199" customWidth="1"/>
    <col min="1028" max="1028" width="50.42578125" style="199" customWidth="1"/>
    <col min="1029" max="1029" width="23.140625" style="199" bestFit="1" customWidth="1"/>
    <col min="1030" max="1280" width="9.140625" style="199"/>
    <col min="1281" max="1281" width="4.28515625" style="199" bestFit="1" customWidth="1"/>
    <col min="1282" max="1282" width="38.140625" style="199" bestFit="1" customWidth="1"/>
    <col min="1283" max="1283" width="35.140625" style="199" customWidth="1"/>
    <col min="1284" max="1284" width="50.42578125" style="199" customWidth="1"/>
    <col min="1285" max="1285" width="23.140625" style="199" bestFit="1" customWidth="1"/>
    <col min="1286" max="1536" width="9.140625" style="199"/>
    <col min="1537" max="1537" width="4.28515625" style="199" bestFit="1" customWidth="1"/>
    <col min="1538" max="1538" width="38.140625" style="199" bestFit="1" customWidth="1"/>
    <col min="1539" max="1539" width="35.140625" style="199" customWidth="1"/>
    <col min="1540" max="1540" width="50.42578125" style="199" customWidth="1"/>
    <col min="1541" max="1541" width="23.140625" style="199" bestFit="1" customWidth="1"/>
    <col min="1542" max="1792" width="9.140625" style="199"/>
    <col min="1793" max="1793" width="4.28515625" style="199" bestFit="1" customWidth="1"/>
    <col min="1794" max="1794" width="38.140625" style="199" bestFit="1" customWidth="1"/>
    <col min="1795" max="1795" width="35.140625" style="199" customWidth="1"/>
    <col min="1796" max="1796" width="50.42578125" style="199" customWidth="1"/>
    <col min="1797" max="1797" width="23.140625" style="199" bestFit="1" customWidth="1"/>
    <col min="1798" max="2048" width="9.140625" style="199"/>
    <col min="2049" max="2049" width="4.28515625" style="199" bestFit="1" customWidth="1"/>
    <col min="2050" max="2050" width="38.140625" style="199" bestFit="1" customWidth="1"/>
    <col min="2051" max="2051" width="35.140625" style="199" customWidth="1"/>
    <col min="2052" max="2052" width="50.42578125" style="199" customWidth="1"/>
    <col min="2053" max="2053" width="23.140625" style="199" bestFit="1" customWidth="1"/>
    <col min="2054" max="2304" width="9.140625" style="199"/>
    <col min="2305" max="2305" width="4.28515625" style="199" bestFit="1" customWidth="1"/>
    <col min="2306" max="2306" width="38.140625" style="199" bestFit="1" customWidth="1"/>
    <col min="2307" max="2307" width="35.140625" style="199" customWidth="1"/>
    <col min="2308" max="2308" width="50.42578125" style="199" customWidth="1"/>
    <col min="2309" max="2309" width="23.140625" style="199" bestFit="1" customWidth="1"/>
    <col min="2310" max="2560" width="9.140625" style="199"/>
    <col min="2561" max="2561" width="4.28515625" style="199" bestFit="1" customWidth="1"/>
    <col min="2562" max="2562" width="38.140625" style="199" bestFit="1" customWidth="1"/>
    <col min="2563" max="2563" width="35.140625" style="199" customWidth="1"/>
    <col min="2564" max="2564" width="50.42578125" style="199" customWidth="1"/>
    <col min="2565" max="2565" width="23.140625" style="199" bestFit="1" customWidth="1"/>
    <col min="2566" max="2816" width="9.140625" style="199"/>
    <col min="2817" max="2817" width="4.28515625" style="199" bestFit="1" customWidth="1"/>
    <col min="2818" max="2818" width="38.140625" style="199" bestFit="1" customWidth="1"/>
    <col min="2819" max="2819" width="35.140625" style="199" customWidth="1"/>
    <col min="2820" max="2820" width="50.42578125" style="199" customWidth="1"/>
    <col min="2821" max="2821" width="23.140625" style="199" bestFit="1" customWidth="1"/>
    <col min="2822" max="3072" width="9.140625" style="199"/>
    <col min="3073" max="3073" width="4.28515625" style="199" bestFit="1" customWidth="1"/>
    <col min="3074" max="3074" width="38.140625" style="199" bestFit="1" customWidth="1"/>
    <col min="3075" max="3075" width="35.140625" style="199" customWidth="1"/>
    <col min="3076" max="3076" width="50.42578125" style="199" customWidth="1"/>
    <col min="3077" max="3077" width="23.140625" style="199" bestFit="1" customWidth="1"/>
    <col min="3078" max="3328" width="9.140625" style="199"/>
    <col min="3329" max="3329" width="4.28515625" style="199" bestFit="1" customWidth="1"/>
    <col min="3330" max="3330" width="38.140625" style="199" bestFit="1" customWidth="1"/>
    <col min="3331" max="3331" width="35.140625" style="199" customWidth="1"/>
    <col min="3332" max="3332" width="50.42578125" style="199" customWidth="1"/>
    <col min="3333" max="3333" width="23.140625" style="199" bestFit="1" customWidth="1"/>
    <col min="3334" max="3584" width="9.140625" style="199"/>
    <col min="3585" max="3585" width="4.28515625" style="199" bestFit="1" customWidth="1"/>
    <col min="3586" max="3586" width="38.140625" style="199" bestFit="1" customWidth="1"/>
    <col min="3587" max="3587" width="35.140625" style="199" customWidth="1"/>
    <col min="3588" max="3588" width="50.42578125" style="199" customWidth="1"/>
    <col min="3589" max="3589" width="23.140625" style="199" bestFit="1" customWidth="1"/>
    <col min="3590" max="3840" width="9.140625" style="199"/>
    <col min="3841" max="3841" width="4.28515625" style="199" bestFit="1" customWidth="1"/>
    <col min="3842" max="3842" width="38.140625" style="199" bestFit="1" customWidth="1"/>
    <col min="3843" max="3843" width="35.140625" style="199" customWidth="1"/>
    <col min="3844" max="3844" width="50.42578125" style="199" customWidth="1"/>
    <col min="3845" max="3845" width="23.140625" style="199" bestFit="1" customWidth="1"/>
    <col min="3846" max="4096" width="9.140625" style="199"/>
    <col min="4097" max="4097" width="4.28515625" style="199" bestFit="1" customWidth="1"/>
    <col min="4098" max="4098" width="38.140625" style="199" bestFit="1" customWidth="1"/>
    <col min="4099" max="4099" width="35.140625" style="199" customWidth="1"/>
    <col min="4100" max="4100" width="50.42578125" style="199" customWidth="1"/>
    <col min="4101" max="4101" width="23.140625" style="199" bestFit="1" customWidth="1"/>
    <col min="4102" max="4352" width="9.140625" style="199"/>
    <col min="4353" max="4353" width="4.28515625" style="199" bestFit="1" customWidth="1"/>
    <col min="4354" max="4354" width="38.140625" style="199" bestFit="1" customWidth="1"/>
    <col min="4355" max="4355" width="35.140625" style="199" customWidth="1"/>
    <col min="4356" max="4356" width="50.42578125" style="199" customWidth="1"/>
    <col min="4357" max="4357" width="23.140625" style="199" bestFit="1" customWidth="1"/>
    <col min="4358" max="4608" width="9.140625" style="199"/>
    <col min="4609" max="4609" width="4.28515625" style="199" bestFit="1" customWidth="1"/>
    <col min="4610" max="4610" width="38.140625" style="199" bestFit="1" customWidth="1"/>
    <col min="4611" max="4611" width="35.140625" style="199" customWidth="1"/>
    <col min="4612" max="4612" width="50.42578125" style="199" customWidth="1"/>
    <col min="4613" max="4613" width="23.140625" style="199" bestFit="1" customWidth="1"/>
    <col min="4614" max="4864" width="9.140625" style="199"/>
    <col min="4865" max="4865" width="4.28515625" style="199" bestFit="1" customWidth="1"/>
    <col min="4866" max="4866" width="38.140625" style="199" bestFit="1" customWidth="1"/>
    <col min="4867" max="4867" width="35.140625" style="199" customWidth="1"/>
    <col min="4868" max="4868" width="50.42578125" style="199" customWidth="1"/>
    <col min="4869" max="4869" width="23.140625" style="199" bestFit="1" customWidth="1"/>
    <col min="4870" max="5120" width="9.140625" style="199"/>
    <col min="5121" max="5121" width="4.28515625" style="199" bestFit="1" customWidth="1"/>
    <col min="5122" max="5122" width="38.140625" style="199" bestFit="1" customWidth="1"/>
    <col min="5123" max="5123" width="35.140625" style="199" customWidth="1"/>
    <col min="5124" max="5124" width="50.42578125" style="199" customWidth="1"/>
    <col min="5125" max="5125" width="23.140625" style="199" bestFit="1" customWidth="1"/>
    <col min="5126" max="5376" width="9.140625" style="199"/>
    <col min="5377" max="5377" width="4.28515625" style="199" bestFit="1" customWidth="1"/>
    <col min="5378" max="5378" width="38.140625" style="199" bestFit="1" customWidth="1"/>
    <col min="5379" max="5379" width="35.140625" style="199" customWidth="1"/>
    <col min="5380" max="5380" width="50.42578125" style="199" customWidth="1"/>
    <col min="5381" max="5381" width="23.140625" style="199" bestFit="1" customWidth="1"/>
    <col min="5382" max="5632" width="9.140625" style="199"/>
    <col min="5633" max="5633" width="4.28515625" style="199" bestFit="1" customWidth="1"/>
    <col min="5634" max="5634" width="38.140625" style="199" bestFit="1" customWidth="1"/>
    <col min="5635" max="5635" width="35.140625" style="199" customWidth="1"/>
    <col min="5636" max="5636" width="50.42578125" style="199" customWidth="1"/>
    <col min="5637" max="5637" width="23.140625" style="199" bestFit="1" customWidth="1"/>
    <col min="5638" max="5888" width="9.140625" style="199"/>
    <col min="5889" max="5889" width="4.28515625" style="199" bestFit="1" customWidth="1"/>
    <col min="5890" max="5890" width="38.140625" style="199" bestFit="1" customWidth="1"/>
    <col min="5891" max="5891" width="35.140625" style="199" customWidth="1"/>
    <col min="5892" max="5892" width="50.42578125" style="199" customWidth="1"/>
    <col min="5893" max="5893" width="23.140625" style="199" bestFit="1" customWidth="1"/>
    <col min="5894" max="6144" width="9.140625" style="199"/>
    <col min="6145" max="6145" width="4.28515625" style="199" bestFit="1" customWidth="1"/>
    <col min="6146" max="6146" width="38.140625" style="199" bestFit="1" customWidth="1"/>
    <col min="6147" max="6147" width="35.140625" style="199" customWidth="1"/>
    <col min="6148" max="6148" width="50.42578125" style="199" customWidth="1"/>
    <col min="6149" max="6149" width="23.140625" style="199" bestFit="1" customWidth="1"/>
    <col min="6150" max="6400" width="9.140625" style="199"/>
    <col min="6401" max="6401" width="4.28515625" style="199" bestFit="1" customWidth="1"/>
    <col min="6402" max="6402" width="38.140625" style="199" bestFit="1" customWidth="1"/>
    <col min="6403" max="6403" width="35.140625" style="199" customWidth="1"/>
    <col min="6404" max="6404" width="50.42578125" style="199" customWidth="1"/>
    <col min="6405" max="6405" width="23.140625" style="199" bestFit="1" customWidth="1"/>
    <col min="6406" max="6656" width="9.140625" style="199"/>
    <col min="6657" max="6657" width="4.28515625" style="199" bestFit="1" customWidth="1"/>
    <col min="6658" max="6658" width="38.140625" style="199" bestFit="1" customWidth="1"/>
    <col min="6659" max="6659" width="35.140625" style="199" customWidth="1"/>
    <col min="6660" max="6660" width="50.42578125" style="199" customWidth="1"/>
    <col min="6661" max="6661" width="23.140625" style="199" bestFit="1" customWidth="1"/>
    <col min="6662" max="6912" width="9.140625" style="199"/>
    <col min="6913" max="6913" width="4.28515625" style="199" bestFit="1" customWidth="1"/>
    <col min="6914" max="6914" width="38.140625" style="199" bestFit="1" customWidth="1"/>
    <col min="6915" max="6915" width="35.140625" style="199" customWidth="1"/>
    <col min="6916" max="6916" width="50.42578125" style="199" customWidth="1"/>
    <col min="6917" max="6917" width="23.140625" style="199" bestFit="1" customWidth="1"/>
    <col min="6918" max="7168" width="9.140625" style="199"/>
    <col min="7169" max="7169" width="4.28515625" style="199" bestFit="1" customWidth="1"/>
    <col min="7170" max="7170" width="38.140625" style="199" bestFit="1" customWidth="1"/>
    <col min="7171" max="7171" width="35.140625" style="199" customWidth="1"/>
    <col min="7172" max="7172" width="50.42578125" style="199" customWidth="1"/>
    <col min="7173" max="7173" width="23.140625" style="199" bestFit="1" customWidth="1"/>
    <col min="7174" max="7424" width="9.140625" style="199"/>
    <col min="7425" max="7425" width="4.28515625" style="199" bestFit="1" customWidth="1"/>
    <col min="7426" max="7426" width="38.140625" style="199" bestFit="1" customWidth="1"/>
    <col min="7427" max="7427" width="35.140625" style="199" customWidth="1"/>
    <col min="7428" max="7428" width="50.42578125" style="199" customWidth="1"/>
    <col min="7429" max="7429" width="23.140625" style="199" bestFit="1" customWidth="1"/>
    <col min="7430" max="7680" width="9.140625" style="199"/>
    <col min="7681" max="7681" width="4.28515625" style="199" bestFit="1" customWidth="1"/>
    <col min="7682" max="7682" width="38.140625" style="199" bestFit="1" customWidth="1"/>
    <col min="7683" max="7683" width="35.140625" style="199" customWidth="1"/>
    <col min="7684" max="7684" width="50.42578125" style="199" customWidth="1"/>
    <col min="7685" max="7685" width="23.140625" style="199" bestFit="1" customWidth="1"/>
    <col min="7686" max="7936" width="9.140625" style="199"/>
    <col min="7937" max="7937" width="4.28515625" style="199" bestFit="1" customWidth="1"/>
    <col min="7938" max="7938" width="38.140625" style="199" bestFit="1" customWidth="1"/>
    <col min="7939" max="7939" width="35.140625" style="199" customWidth="1"/>
    <col min="7940" max="7940" width="50.42578125" style="199" customWidth="1"/>
    <col min="7941" max="7941" width="23.140625" style="199" bestFit="1" customWidth="1"/>
    <col min="7942" max="8192" width="9.140625" style="199"/>
    <col min="8193" max="8193" width="4.28515625" style="199" bestFit="1" customWidth="1"/>
    <col min="8194" max="8194" width="38.140625" style="199" bestFit="1" customWidth="1"/>
    <col min="8195" max="8195" width="35.140625" style="199" customWidth="1"/>
    <col min="8196" max="8196" width="50.42578125" style="199" customWidth="1"/>
    <col min="8197" max="8197" width="23.140625" style="199" bestFit="1" customWidth="1"/>
    <col min="8198" max="8448" width="9.140625" style="199"/>
    <col min="8449" max="8449" width="4.28515625" style="199" bestFit="1" customWidth="1"/>
    <col min="8450" max="8450" width="38.140625" style="199" bestFit="1" customWidth="1"/>
    <col min="8451" max="8451" width="35.140625" style="199" customWidth="1"/>
    <col min="8452" max="8452" width="50.42578125" style="199" customWidth="1"/>
    <col min="8453" max="8453" width="23.140625" style="199" bestFit="1" customWidth="1"/>
    <col min="8454" max="8704" width="9.140625" style="199"/>
    <col min="8705" max="8705" width="4.28515625" style="199" bestFit="1" customWidth="1"/>
    <col min="8706" max="8706" width="38.140625" style="199" bestFit="1" customWidth="1"/>
    <col min="8707" max="8707" width="35.140625" style="199" customWidth="1"/>
    <col min="8708" max="8708" width="50.42578125" style="199" customWidth="1"/>
    <col min="8709" max="8709" width="23.140625" style="199" bestFit="1" customWidth="1"/>
    <col min="8710" max="8960" width="9.140625" style="199"/>
    <col min="8961" max="8961" width="4.28515625" style="199" bestFit="1" customWidth="1"/>
    <col min="8962" max="8962" width="38.140625" style="199" bestFit="1" customWidth="1"/>
    <col min="8963" max="8963" width="35.140625" style="199" customWidth="1"/>
    <col min="8964" max="8964" width="50.42578125" style="199" customWidth="1"/>
    <col min="8965" max="8965" width="23.140625" style="199" bestFit="1" customWidth="1"/>
    <col min="8966" max="9216" width="9.140625" style="199"/>
    <col min="9217" max="9217" width="4.28515625" style="199" bestFit="1" customWidth="1"/>
    <col min="9218" max="9218" width="38.140625" style="199" bestFit="1" customWidth="1"/>
    <col min="9219" max="9219" width="35.140625" style="199" customWidth="1"/>
    <col min="9220" max="9220" width="50.42578125" style="199" customWidth="1"/>
    <col min="9221" max="9221" width="23.140625" style="199" bestFit="1" customWidth="1"/>
    <col min="9222" max="9472" width="9.140625" style="199"/>
    <col min="9473" max="9473" width="4.28515625" style="199" bestFit="1" customWidth="1"/>
    <col min="9474" max="9474" width="38.140625" style="199" bestFit="1" customWidth="1"/>
    <col min="9475" max="9475" width="35.140625" style="199" customWidth="1"/>
    <col min="9476" max="9476" width="50.42578125" style="199" customWidth="1"/>
    <col min="9477" max="9477" width="23.140625" style="199" bestFit="1" customWidth="1"/>
    <col min="9478" max="9728" width="9.140625" style="199"/>
    <col min="9729" max="9729" width="4.28515625" style="199" bestFit="1" customWidth="1"/>
    <col min="9730" max="9730" width="38.140625" style="199" bestFit="1" customWidth="1"/>
    <col min="9731" max="9731" width="35.140625" style="199" customWidth="1"/>
    <col min="9732" max="9732" width="50.42578125" style="199" customWidth="1"/>
    <col min="9733" max="9733" width="23.140625" style="199" bestFit="1" customWidth="1"/>
    <col min="9734" max="9984" width="9.140625" style="199"/>
    <col min="9985" max="9985" width="4.28515625" style="199" bestFit="1" customWidth="1"/>
    <col min="9986" max="9986" width="38.140625" style="199" bestFit="1" customWidth="1"/>
    <col min="9987" max="9987" width="35.140625" style="199" customWidth="1"/>
    <col min="9988" max="9988" width="50.42578125" style="199" customWidth="1"/>
    <col min="9989" max="9989" width="23.140625" style="199" bestFit="1" customWidth="1"/>
    <col min="9990" max="10240" width="9.140625" style="199"/>
    <col min="10241" max="10241" width="4.28515625" style="199" bestFit="1" customWidth="1"/>
    <col min="10242" max="10242" width="38.140625" style="199" bestFit="1" customWidth="1"/>
    <col min="10243" max="10243" width="35.140625" style="199" customWidth="1"/>
    <col min="10244" max="10244" width="50.42578125" style="199" customWidth="1"/>
    <col min="10245" max="10245" width="23.140625" style="199" bestFit="1" customWidth="1"/>
    <col min="10246" max="10496" width="9.140625" style="199"/>
    <col min="10497" max="10497" width="4.28515625" style="199" bestFit="1" customWidth="1"/>
    <col min="10498" max="10498" width="38.140625" style="199" bestFit="1" customWidth="1"/>
    <col min="10499" max="10499" width="35.140625" style="199" customWidth="1"/>
    <col min="10500" max="10500" width="50.42578125" style="199" customWidth="1"/>
    <col min="10501" max="10501" width="23.140625" style="199" bestFit="1" customWidth="1"/>
    <col min="10502" max="10752" width="9.140625" style="199"/>
    <col min="10753" max="10753" width="4.28515625" style="199" bestFit="1" customWidth="1"/>
    <col min="10754" max="10754" width="38.140625" style="199" bestFit="1" customWidth="1"/>
    <col min="10755" max="10755" width="35.140625" style="199" customWidth="1"/>
    <col min="10756" max="10756" width="50.42578125" style="199" customWidth="1"/>
    <col min="10757" max="10757" width="23.140625" style="199" bestFit="1" customWidth="1"/>
    <col min="10758" max="11008" width="9.140625" style="199"/>
    <col min="11009" max="11009" width="4.28515625" style="199" bestFit="1" customWidth="1"/>
    <col min="11010" max="11010" width="38.140625" style="199" bestFit="1" customWidth="1"/>
    <col min="11011" max="11011" width="35.140625" style="199" customWidth="1"/>
    <col min="11012" max="11012" width="50.42578125" style="199" customWidth="1"/>
    <col min="11013" max="11013" width="23.140625" style="199" bestFit="1" customWidth="1"/>
    <col min="11014" max="11264" width="9.140625" style="199"/>
    <col min="11265" max="11265" width="4.28515625" style="199" bestFit="1" customWidth="1"/>
    <col min="11266" max="11266" width="38.140625" style="199" bestFit="1" customWidth="1"/>
    <col min="11267" max="11267" width="35.140625" style="199" customWidth="1"/>
    <col min="11268" max="11268" width="50.42578125" style="199" customWidth="1"/>
    <col min="11269" max="11269" width="23.140625" style="199" bestFit="1" customWidth="1"/>
    <col min="11270" max="11520" width="9.140625" style="199"/>
    <col min="11521" max="11521" width="4.28515625" style="199" bestFit="1" customWidth="1"/>
    <col min="11522" max="11522" width="38.140625" style="199" bestFit="1" customWidth="1"/>
    <col min="11523" max="11523" width="35.140625" style="199" customWidth="1"/>
    <col min="11524" max="11524" width="50.42578125" style="199" customWidth="1"/>
    <col min="11525" max="11525" width="23.140625" style="199" bestFit="1" customWidth="1"/>
    <col min="11526" max="11776" width="9.140625" style="199"/>
    <col min="11777" max="11777" width="4.28515625" style="199" bestFit="1" customWidth="1"/>
    <col min="11778" max="11778" width="38.140625" style="199" bestFit="1" customWidth="1"/>
    <col min="11779" max="11779" width="35.140625" style="199" customWidth="1"/>
    <col min="11780" max="11780" width="50.42578125" style="199" customWidth="1"/>
    <col min="11781" max="11781" width="23.140625" style="199" bestFit="1" customWidth="1"/>
    <col min="11782" max="12032" width="9.140625" style="199"/>
    <col min="12033" max="12033" width="4.28515625" style="199" bestFit="1" customWidth="1"/>
    <col min="12034" max="12034" width="38.140625" style="199" bestFit="1" customWidth="1"/>
    <col min="12035" max="12035" width="35.140625" style="199" customWidth="1"/>
    <col min="12036" max="12036" width="50.42578125" style="199" customWidth="1"/>
    <col min="12037" max="12037" width="23.140625" style="199" bestFit="1" customWidth="1"/>
    <col min="12038" max="12288" width="9.140625" style="199"/>
    <col min="12289" max="12289" width="4.28515625" style="199" bestFit="1" customWidth="1"/>
    <col min="12290" max="12290" width="38.140625" style="199" bestFit="1" customWidth="1"/>
    <col min="12291" max="12291" width="35.140625" style="199" customWidth="1"/>
    <col min="12292" max="12292" width="50.42578125" style="199" customWidth="1"/>
    <col min="12293" max="12293" width="23.140625" style="199" bestFit="1" customWidth="1"/>
    <col min="12294" max="12544" width="9.140625" style="199"/>
    <col min="12545" max="12545" width="4.28515625" style="199" bestFit="1" customWidth="1"/>
    <col min="12546" max="12546" width="38.140625" style="199" bestFit="1" customWidth="1"/>
    <col min="12547" max="12547" width="35.140625" style="199" customWidth="1"/>
    <col min="12548" max="12548" width="50.42578125" style="199" customWidth="1"/>
    <col min="12549" max="12549" width="23.140625" style="199" bestFit="1" customWidth="1"/>
    <col min="12550" max="12800" width="9.140625" style="199"/>
    <col min="12801" max="12801" width="4.28515625" style="199" bestFit="1" customWidth="1"/>
    <col min="12802" max="12802" width="38.140625" style="199" bestFit="1" customWidth="1"/>
    <col min="12803" max="12803" width="35.140625" style="199" customWidth="1"/>
    <col min="12804" max="12804" width="50.42578125" style="199" customWidth="1"/>
    <col min="12805" max="12805" width="23.140625" style="199" bestFit="1" customWidth="1"/>
    <col min="12806" max="13056" width="9.140625" style="199"/>
    <col min="13057" max="13057" width="4.28515625" style="199" bestFit="1" customWidth="1"/>
    <col min="13058" max="13058" width="38.140625" style="199" bestFit="1" customWidth="1"/>
    <col min="13059" max="13059" width="35.140625" style="199" customWidth="1"/>
    <col min="13060" max="13060" width="50.42578125" style="199" customWidth="1"/>
    <col min="13061" max="13061" width="23.140625" style="199" bestFit="1" customWidth="1"/>
    <col min="13062" max="13312" width="9.140625" style="199"/>
    <col min="13313" max="13313" width="4.28515625" style="199" bestFit="1" customWidth="1"/>
    <col min="13314" max="13314" width="38.140625" style="199" bestFit="1" customWidth="1"/>
    <col min="13315" max="13315" width="35.140625" style="199" customWidth="1"/>
    <col min="13316" max="13316" width="50.42578125" style="199" customWidth="1"/>
    <col min="13317" max="13317" width="23.140625" style="199" bestFit="1" customWidth="1"/>
    <col min="13318" max="13568" width="9.140625" style="199"/>
    <col min="13569" max="13569" width="4.28515625" style="199" bestFit="1" customWidth="1"/>
    <col min="13570" max="13570" width="38.140625" style="199" bestFit="1" customWidth="1"/>
    <col min="13571" max="13571" width="35.140625" style="199" customWidth="1"/>
    <col min="13572" max="13572" width="50.42578125" style="199" customWidth="1"/>
    <col min="13573" max="13573" width="23.140625" style="199" bestFit="1" customWidth="1"/>
    <col min="13574" max="13824" width="9.140625" style="199"/>
    <col min="13825" max="13825" width="4.28515625" style="199" bestFit="1" customWidth="1"/>
    <col min="13826" max="13826" width="38.140625" style="199" bestFit="1" customWidth="1"/>
    <col min="13827" max="13827" width="35.140625" style="199" customWidth="1"/>
    <col min="13828" max="13828" width="50.42578125" style="199" customWidth="1"/>
    <col min="13829" max="13829" width="23.140625" style="199" bestFit="1" customWidth="1"/>
    <col min="13830" max="14080" width="9.140625" style="199"/>
    <col min="14081" max="14081" width="4.28515625" style="199" bestFit="1" customWidth="1"/>
    <col min="14082" max="14082" width="38.140625" style="199" bestFit="1" customWidth="1"/>
    <col min="14083" max="14083" width="35.140625" style="199" customWidth="1"/>
    <col min="14084" max="14084" width="50.42578125" style="199" customWidth="1"/>
    <col min="14085" max="14085" width="23.140625" style="199" bestFit="1" customWidth="1"/>
    <col min="14086" max="14336" width="9.140625" style="199"/>
    <col min="14337" max="14337" width="4.28515625" style="199" bestFit="1" customWidth="1"/>
    <col min="14338" max="14338" width="38.140625" style="199" bestFit="1" customWidth="1"/>
    <col min="14339" max="14339" width="35.140625" style="199" customWidth="1"/>
    <col min="14340" max="14340" width="50.42578125" style="199" customWidth="1"/>
    <col min="14341" max="14341" width="23.140625" style="199" bestFit="1" customWidth="1"/>
    <col min="14342" max="14592" width="9.140625" style="199"/>
    <col min="14593" max="14593" width="4.28515625" style="199" bestFit="1" customWidth="1"/>
    <col min="14594" max="14594" width="38.140625" style="199" bestFit="1" customWidth="1"/>
    <col min="14595" max="14595" width="35.140625" style="199" customWidth="1"/>
    <col min="14596" max="14596" width="50.42578125" style="199" customWidth="1"/>
    <col min="14597" max="14597" width="23.140625" style="199" bestFit="1" customWidth="1"/>
    <col min="14598" max="14848" width="9.140625" style="199"/>
    <col min="14849" max="14849" width="4.28515625" style="199" bestFit="1" customWidth="1"/>
    <col min="14850" max="14850" width="38.140625" style="199" bestFit="1" customWidth="1"/>
    <col min="14851" max="14851" width="35.140625" style="199" customWidth="1"/>
    <col min="14852" max="14852" width="50.42578125" style="199" customWidth="1"/>
    <col min="14853" max="14853" width="23.140625" style="199" bestFit="1" customWidth="1"/>
    <col min="14854" max="15104" width="9.140625" style="199"/>
    <col min="15105" max="15105" width="4.28515625" style="199" bestFit="1" customWidth="1"/>
    <col min="15106" max="15106" width="38.140625" style="199" bestFit="1" customWidth="1"/>
    <col min="15107" max="15107" width="35.140625" style="199" customWidth="1"/>
    <col min="15108" max="15108" width="50.42578125" style="199" customWidth="1"/>
    <col min="15109" max="15109" width="23.140625" style="199" bestFit="1" customWidth="1"/>
    <col min="15110" max="15360" width="9.140625" style="199"/>
    <col min="15361" max="15361" width="4.28515625" style="199" bestFit="1" customWidth="1"/>
    <col min="15362" max="15362" width="38.140625" style="199" bestFit="1" customWidth="1"/>
    <col min="15363" max="15363" width="35.140625" style="199" customWidth="1"/>
    <col min="15364" max="15364" width="50.42578125" style="199" customWidth="1"/>
    <col min="15365" max="15365" width="23.140625" style="199" bestFit="1" customWidth="1"/>
    <col min="15366" max="15616" width="9.140625" style="199"/>
    <col min="15617" max="15617" width="4.28515625" style="199" bestFit="1" customWidth="1"/>
    <col min="15618" max="15618" width="38.140625" style="199" bestFit="1" customWidth="1"/>
    <col min="15619" max="15619" width="35.140625" style="199" customWidth="1"/>
    <col min="15620" max="15620" width="50.42578125" style="199" customWidth="1"/>
    <col min="15621" max="15621" width="23.140625" style="199" bestFit="1" customWidth="1"/>
    <col min="15622" max="15872" width="9.140625" style="199"/>
    <col min="15873" max="15873" width="4.28515625" style="199" bestFit="1" customWidth="1"/>
    <col min="15874" max="15874" width="38.140625" style="199" bestFit="1" customWidth="1"/>
    <col min="15875" max="15875" width="35.140625" style="199" customWidth="1"/>
    <col min="15876" max="15876" width="50.42578125" style="199" customWidth="1"/>
    <col min="15877" max="15877" width="23.140625" style="199" bestFit="1" customWidth="1"/>
    <col min="15878" max="16128" width="9.140625" style="199"/>
    <col min="16129" max="16129" width="4.28515625" style="199" bestFit="1" customWidth="1"/>
    <col min="16130" max="16130" width="38.140625" style="199" bestFit="1" customWidth="1"/>
    <col min="16131" max="16131" width="35.140625" style="199" customWidth="1"/>
    <col min="16132" max="16132" width="50.42578125" style="199" customWidth="1"/>
    <col min="16133" max="16133" width="23.140625" style="199" bestFit="1" customWidth="1"/>
    <col min="16134" max="16384" width="9.140625" style="199"/>
  </cols>
  <sheetData>
    <row r="1" spans="1:5" ht="15" x14ac:dyDescent="0.3">
      <c r="E1" s="473" t="s">
        <v>1186</v>
      </c>
    </row>
    <row r="2" spans="1:5" ht="20.25" x14ac:dyDescent="0.25">
      <c r="A2" s="705" t="s">
        <v>997</v>
      </c>
      <c r="B2" s="705"/>
      <c r="C2" s="705"/>
      <c r="D2" s="705"/>
      <c r="E2" s="705"/>
    </row>
    <row r="3" spans="1:5" ht="25.5" customHeight="1" x14ac:dyDescent="0.25"/>
    <row r="4" spans="1:5" s="201" customFormat="1" ht="33.75" customHeight="1" x14ac:dyDescent="0.25">
      <c r="A4" s="392" t="s">
        <v>782</v>
      </c>
      <c r="B4" s="393" t="s">
        <v>13</v>
      </c>
      <c r="C4" s="393" t="s">
        <v>783</v>
      </c>
      <c r="D4" s="394" t="s">
        <v>777</v>
      </c>
      <c r="E4" s="395" t="s">
        <v>1187</v>
      </c>
    </row>
    <row r="5" spans="1:5" ht="34.5" customHeight="1" x14ac:dyDescent="0.25">
      <c r="A5" s="386">
        <v>1</v>
      </c>
      <c r="B5" s="387" t="s">
        <v>784</v>
      </c>
      <c r="C5" s="377" t="s">
        <v>990</v>
      </c>
      <c r="D5" s="377" t="s">
        <v>993</v>
      </c>
      <c r="E5" s="378">
        <v>3223956707</v>
      </c>
    </row>
    <row r="6" spans="1:5" ht="21" customHeight="1" x14ac:dyDescent="0.25">
      <c r="A6" s="697" t="s">
        <v>778</v>
      </c>
      <c r="B6" s="697"/>
      <c r="C6" s="697"/>
      <c r="D6" s="697"/>
      <c r="E6" s="385">
        <f>SUM(E5:E5)</f>
        <v>3223956707</v>
      </c>
    </row>
  </sheetData>
  <mergeCells count="2">
    <mergeCell ref="A2:E2"/>
    <mergeCell ref="A6:D6"/>
  </mergeCells>
  <printOptions horizontalCentered="1"/>
  <pageMargins left="0.98425196850393704" right="0.70866141732283505" top="0.74803149606299202" bottom="0.74803149606299202" header="0.31496062992126" footer="0.31496062992126"/>
  <pageSetup paperSize="9" scale="84" firstPageNumber="225" orientation="landscape" useFirstPageNumber="1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3"/>
  <sheetViews>
    <sheetView tabSelected="1" view="pageBreakPreview" topLeftCell="A64" zoomScaleSheetLayoutView="100" workbookViewId="0">
      <selection activeCell="M81" sqref="M81"/>
    </sheetView>
  </sheetViews>
  <sheetFormatPr defaultColWidth="20.28515625" defaultRowHeight="12.75" x14ac:dyDescent="0.25"/>
  <cols>
    <col min="1" max="1" width="4" style="537" bestFit="1" customWidth="1"/>
    <col min="2" max="2" width="24" style="537" customWidth="1"/>
    <col min="3" max="5" width="24.42578125" style="538" customWidth="1"/>
    <col min="6" max="6" width="24.85546875" style="538" customWidth="1"/>
    <col min="7" max="8" width="23.85546875" style="538" customWidth="1"/>
    <col min="9" max="9" width="24" style="537" customWidth="1"/>
    <col min="10" max="241" width="9.140625" style="537" customWidth="1"/>
    <col min="242" max="242" width="3.5703125" style="537" bestFit="1" customWidth="1"/>
    <col min="243" max="243" width="15.28515625" style="537" bestFit="1" customWidth="1"/>
    <col min="244" max="245" width="18" style="537" bestFit="1" customWidth="1"/>
    <col min="246" max="246" width="20.28515625" style="537" bestFit="1" customWidth="1"/>
    <col min="247" max="247" width="18" style="537" bestFit="1" customWidth="1"/>
    <col min="248" max="248" width="2.28515625" style="537" customWidth="1"/>
    <col min="249" max="249" width="18" style="537" bestFit="1" customWidth="1"/>
    <col min="250" max="250" width="20.28515625" style="537" bestFit="1" customWidth="1"/>
    <col min="251" max="251" width="18" style="537" bestFit="1" customWidth="1"/>
    <col min="252" max="252" width="1.85546875" style="537" customWidth="1"/>
    <col min="253" max="253" width="18" style="537" bestFit="1" customWidth="1"/>
    <col min="254" max="254" width="20.28515625" style="537" bestFit="1" customWidth="1"/>
    <col min="255" max="255" width="20.28515625" style="537" customWidth="1"/>
    <col min="256" max="256" width="2.5703125" style="537" customWidth="1"/>
    <col min="257" max="257" width="18" style="537" bestFit="1" customWidth="1"/>
    <col min="258" max="16384" width="20.28515625" style="537"/>
  </cols>
  <sheetData>
    <row r="1" spans="1:9" ht="15" hidden="1" x14ac:dyDescent="0.3">
      <c r="F1" s="539" t="s">
        <v>1400</v>
      </c>
    </row>
    <row r="2" spans="1:9" hidden="1" x14ac:dyDescent="0.25"/>
    <row r="3" spans="1:9" ht="19.5" hidden="1" x14ac:dyDescent="0.35">
      <c r="A3" s="715" t="s">
        <v>932</v>
      </c>
      <c r="B3" s="715"/>
      <c r="C3" s="715"/>
      <c r="D3" s="715"/>
      <c r="E3" s="715"/>
      <c r="F3" s="715"/>
      <c r="G3" s="540"/>
      <c r="H3" s="540"/>
      <c r="I3" s="540"/>
    </row>
    <row r="4" spans="1:9" hidden="1" x14ac:dyDescent="0.25"/>
    <row r="5" spans="1:9" s="543" customFormat="1" ht="30" hidden="1" customHeight="1" x14ac:dyDescent="0.25">
      <c r="A5" s="541" t="s">
        <v>79</v>
      </c>
      <c r="B5" s="541" t="s">
        <v>826</v>
      </c>
      <c r="C5" s="542" t="s">
        <v>941</v>
      </c>
      <c r="D5" s="542" t="s">
        <v>940</v>
      </c>
      <c r="E5" s="542" t="s">
        <v>940</v>
      </c>
      <c r="F5" s="542" t="s">
        <v>942</v>
      </c>
      <c r="H5" s="544"/>
    </row>
    <row r="6" spans="1:9" ht="18" hidden="1" customHeight="1" x14ac:dyDescent="0.25">
      <c r="A6" s="545">
        <v>1</v>
      </c>
      <c r="B6" s="546" t="s">
        <v>187</v>
      </c>
      <c r="C6" s="547">
        <v>2216152029.25</v>
      </c>
      <c r="D6" s="547">
        <v>2270873532.0100002</v>
      </c>
      <c r="E6" s="548">
        <v>1431150027.1800001</v>
      </c>
      <c r="F6" s="547">
        <f t="shared" ref="F6:F28" si="0">SUM(C6:E6)</f>
        <v>5918175588.4400005</v>
      </c>
      <c r="H6" s="549"/>
    </row>
    <row r="7" spans="1:9" ht="18" hidden="1" customHeight="1" x14ac:dyDescent="0.25">
      <c r="A7" s="550">
        <v>2</v>
      </c>
      <c r="B7" s="551" t="s">
        <v>188</v>
      </c>
      <c r="C7" s="552">
        <v>1156931883.76</v>
      </c>
      <c r="D7" s="552">
        <v>358168501.92000002</v>
      </c>
      <c r="E7" s="553">
        <v>231741569.38</v>
      </c>
      <c r="F7" s="552">
        <f t="shared" si="0"/>
        <v>1746841955.0599999</v>
      </c>
      <c r="H7" s="549"/>
    </row>
    <row r="8" spans="1:9" ht="18" hidden="1" customHeight="1" x14ac:dyDescent="0.25">
      <c r="A8" s="550">
        <v>3</v>
      </c>
      <c r="B8" s="551" t="s">
        <v>189</v>
      </c>
      <c r="C8" s="552">
        <v>2524591128.5999999</v>
      </c>
      <c r="D8" s="552">
        <v>3646302664.8600001</v>
      </c>
      <c r="E8" s="553">
        <v>2312529192.4000001</v>
      </c>
      <c r="F8" s="552">
        <f t="shared" si="0"/>
        <v>8483422985.8600006</v>
      </c>
      <c r="H8" s="549"/>
    </row>
    <row r="9" spans="1:9" ht="18" hidden="1" customHeight="1" x14ac:dyDescent="0.25">
      <c r="A9" s="550">
        <v>4</v>
      </c>
      <c r="B9" s="551" t="s">
        <v>190</v>
      </c>
      <c r="C9" s="552">
        <v>2554232780.6199999</v>
      </c>
      <c r="D9" s="552">
        <v>4129553440.1199999</v>
      </c>
      <c r="E9" s="553">
        <v>2641770122.3200002</v>
      </c>
      <c r="F9" s="552">
        <f t="shared" si="0"/>
        <v>9325556343.0599995</v>
      </c>
      <c r="H9" s="549"/>
    </row>
    <row r="10" spans="1:9" ht="18" hidden="1" customHeight="1" x14ac:dyDescent="0.25">
      <c r="A10" s="550">
        <v>5</v>
      </c>
      <c r="B10" s="551" t="s">
        <v>191</v>
      </c>
      <c r="C10" s="552">
        <v>1845724056.96</v>
      </c>
      <c r="D10" s="552">
        <v>803621361.08000004</v>
      </c>
      <c r="E10" s="553">
        <v>508432881.31</v>
      </c>
      <c r="F10" s="552">
        <f t="shared" si="0"/>
        <v>3157778299.3499999</v>
      </c>
      <c r="H10" s="549"/>
    </row>
    <row r="11" spans="1:9" ht="18" hidden="1" customHeight="1" x14ac:dyDescent="0.25">
      <c r="A11" s="550">
        <v>6</v>
      </c>
      <c r="B11" s="551" t="s">
        <v>192</v>
      </c>
      <c r="C11" s="552">
        <v>2500170207.2399998</v>
      </c>
      <c r="D11" s="552">
        <v>4091014501.5999999</v>
      </c>
      <c r="E11" s="553">
        <v>2601967899.25</v>
      </c>
      <c r="F11" s="552">
        <f t="shared" si="0"/>
        <v>9193152608.0900002</v>
      </c>
      <c r="H11" s="549"/>
    </row>
    <row r="12" spans="1:9" ht="18" hidden="1" customHeight="1" x14ac:dyDescent="0.25">
      <c r="A12" s="550">
        <v>7</v>
      </c>
      <c r="B12" s="551" t="s">
        <v>193</v>
      </c>
      <c r="C12" s="552">
        <v>1579801440.8800001</v>
      </c>
      <c r="D12" s="552">
        <v>1469897135.6300001</v>
      </c>
      <c r="E12" s="553">
        <v>940836657.22000003</v>
      </c>
      <c r="F12" s="552">
        <f t="shared" si="0"/>
        <v>3990535233.7300005</v>
      </c>
      <c r="H12" s="549"/>
    </row>
    <row r="13" spans="1:9" ht="18" hidden="1" customHeight="1" x14ac:dyDescent="0.25">
      <c r="A13" s="550">
        <v>8</v>
      </c>
      <c r="B13" s="551" t="s">
        <v>827</v>
      </c>
      <c r="C13" s="552">
        <v>1674316080.02</v>
      </c>
      <c r="D13" s="552">
        <v>1433925249.1300001</v>
      </c>
      <c r="E13" s="553">
        <v>925096659.59000003</v>
      </c>
      <c r="F13" s="552">
        <f t="shared" si="0"/>
        <v>4033337988.7400002</v>
      </c>
      <c r="H13" s="549"/>
    </row>
    <row r="14" spans="1:9" ht="18" hidden="1" customHeight="1" x14ac:dyDescent="0.25">
      <c r="A14" s="550">
        <v>9</v>
      </c>
      <c r="B14" s="551" t="s">
        <v>195</v>
      </c>
      <c r="C14" s="552">
        <v>1765397231.8099999</v>
      </c>
      <c r="D14" s="552">
        <v>1801212225.28</v>
      </c>
      <c r="E14" s="553">
        <v>1144661431.73</v>
      </c>
      <c r="F14" s="552">
        <f t="shared" si="0"/>
        <v>4711270888.8199997</v>
      </c>
      <c r="H14" s="549"/>
    </row>
    <row r="15" spans="1:9" ht="18" hidden="1" customHeight="1" x14ac:dyDescent="0.25">
      <c r="A15" s="550">
        <v>10</v>
      </c>
      <c r="B15" s="551" t="s">
        <v>196</v>
      </c>
      <c r="C15" s="552">
        <v>2747748641.1300001</v>
      </c>
      <c r="D15" s="552">
        <v>5444340089.96</v>
      </c>
      <c r="E15" s="553">
        <v>3454064477.29</v>
      </c>
      <c r="F15" s="552">
        <f t="shared" si="0"/>
        <v>11646153208.380001</v>
      </c>
      <c r="H15" s="549"/>
    </row>
    <row r="16" spans="1:9" ht="18" hidden="1" customHeight="1" x14ac:dyDescent="0.25">
      <c r="A16" s="550">
        <v>11</v>
      </c>
      <c r="B16" s="551" t="s">
        <v>197</v>
      </c>
      <c r="C16" s="552">
        <v>2973636042.98</v>
      </c>
      <c r="D16" s="552">
        <v>3973195815.75</v>
      </c>
      <c r="E16" s="553">
        <v>2541836616.3699999</v>
      </c>
      <c r="F16" s="552">
        <f t="shared" si="0"/>
        <v>9488668475.0999985</v>
      </c>
      <c r="H16" s="549"/>
    </row>
    <row r="17" spans="1:9" ht="18" hidden="1" customHeight="1" x14ac:dyDescent="0.25">
      <c r="A17" s="550">
        <v>12</v>
      </c>
      <c r="B17" s="551" t="s">
        <v>198</v>
      </c>
      <c r="C17" s="552">
        <v>2182198227.21</v>
      </c>
      <c r="D17" s="552">
        <v>1949776235.3</v>
      </c>
      <c r="E17" s="553">
        <v>1248819788.5699999</v>
      </c>
      <c r="F17" s="552">
        <f t="shared" si="0"/>
        <v>5380794251.0799999</v>
      </c>
      <c r="H17" s="549"/>
    </row>
    <row r="18" spans="1:9" ht="18" hidden="1" customHeight="1" x14ac:dyDescent="0.25">
      <c r="A18" s="550">
        <v>13</v>
      </c>
      <c r="B18" s="551" t="s">
        <v>199</v>
      </c>
      <c r="C18" s="552">
        <v>1976533971.28</v>
      </c>
      <c r="D18" s="552">
        <v>888256824.42999995</v>
      </c>
      <c r="E18" s="553">
        <v>570105991.95000005</v>
      </c>
      <c r="F18" s="552">
        <f t="shared" si="0"/>
        <v>3434896787.6599998</v>
      </c>
      <c r="H18" s="549"/>
    </row>
    <row r="19" spans="1:9" ht="18" hidden="1" customHeight="1" x14ac:dyDescent="0.25">
      <c r="A19" s="550">
        <v>14</v>
      </c>
      <c r="B19" s="551" t="s">
        <v>200</v>
      </c>
      <c r="C19" s="552">
        <v>2101934587.8499999</v>
      </c>
      <c r="D19" s="552">
        <v>2067668454.73</v>
      </c>
      <c r="E19" s="553">
        <v>1331222591.4200001</v>
      </c>
      <c r="F19" s="552">
        <f t="shared" si="0"/>
        <v>5500825634</v>
      </c>
      <c r="H19" s="549"/>
    </row>
    <row r="20" spans="1:9" ht="18" hidden="1" customHeight="1" x14ac:dyDescent="0.25">
      <c r="A20" s="550">
        <v>15</v>
      </c>
      <c r="B20" s="551" t="s">
        <v>201</v>
      </c>
      <c r="C20" s="552">
        <v>1576297891.01</v>
      </c>
      <c r="D20" s="552">
        <v>1699296951.8599999</v>
      </c>
      <c r="E20" s="553">
        <v>1092664200.8499999</v>
      </c>
      <c r="F20" s="552">
        <f t="shared" si="0"/>
        <v>4368259043.7199993</v>
      </c>
      <c r="H20" s="549"/>
    </row>
    <row r="21" spans="1:9" ht="18" hidden="1" customHeight="1" x14ac:dyDescent="0.25">
      <c r="A21" s="550">
        <v>16</v>
      </c>
      <c r="B21" s="551" t="s">
        <v>202</v>
      </c>
      <c r="C21" s="552">
        <v>2111467430.28</v>
      </c>
      <c r="D21" s="552">
        <v>2689500759.27</v>
      </c>
      <c r="E21" s="553">
        <v>1716145356.3699999</v>
      </c>
      <c r="F21" s="552">
        <f t="shared" si="0"/>
        <v>6517113545.9200001</v>
      </c>
      <c r="H21" s="549"/>
    </row>
    <row r="22" spans="1:9" ht="18" hidden="1" customHeight="1" x14ac:dyDescent="0.25">
      <c r="A22" s="550">
        <v>17</v>
      </c>
      <c r="B22" s="551" t="s">
        <v>203</v>
      </c>
      <c r="C22" s="552">
        <v>1430971699.54</v>
      </c>
      <c r="D22" s="552">
        <v>755937762.83000004</v>
      </c>
      <c r="E22" s="553">
        <v>484910902.58999997</v>
      </c>
      <c r="F22" s="552">
        <f t="shared" si="0"/>
        <v>2671820364.96</v>
      </c>
      <c r="H22" s="549"/>
    </row>
    <row r="23" spans="1:9" ht="18" hidden="1" customHeight="1" x14ac:dyDescent="0.25">
      <c r="A23" s="550">
        <v>18</v>
      </c>
      <c r="B23" s="551" t="s">
        <v>204</v>
      </c>
      <c r="C23" s="552">
        <v>2205383400.73</v>
      </c>
      <c r="D23" s="552">
        <v>2164588658.8200002</v>
      </c>
      <c r="E23" s="553">
        <v>1379498797.02</v>
      </c>
      <c r="F23" s="552">
        <f t="shared" si="0"/>
        <v>5749470856.5699997</v>
      </c>
      <c r="H23" s="549"/>
    </row>
    <row r="24" spans="1:9" ht="18" hidden="1" customHeight="1" x14ac:dyDescent="0.25">
      <c r="A24" s="550">
        <v>19</v>
      </c>
      <c r="B24" s="551" t="s">
        <v>205</v>
      </c>
      <c r="C24" s="552">
        <v>1612432364.1099999</v>
      </c>
      <c r="D24" s="552">
        <v>1205065046.99</v>
      </c>
      <c r="E24" s="553">
        <v>777870318.50999999</v>
      </c>
      <c r="F24" s="552">
        <f t="shared" si="0"/>
        <v>3595367729.6099997</v>
      </c>
      <c r="H24" s="549"/>
    </row>
    <row r="25" spans="1:9" ht="18" hidden="1" customHeight="1" x14ac:dyDescent="0.25">
      <c r="A25" s="550">
        <v>20</v>
      </c>
      <c r="B25" s="551" t="s">
        <v>206</v>
      </c>
      <c r="C25" s="552">
        <v>1458305436.47</v>
      </c>
      <c r="D25" s="552">
        <v>840108784.78999996</v>
      </c>
      <c r="E25" s="553">
        <v>533733425.12</v>
      </c>
      <c r="F25" s="552">
        <f t="shared" si="0"/>
        <v>2832147646.3800001</v>
      </c>
      <c r="H25" s="549"/>
    </row>
    <row r="26" spans="1:9" ht="18" hidden="1" customHeight="1" x14ac:dyDescent="0.25">
      <c r="A26" s="550">
        <v>21</v>
      </c>
      <c r="B26" s="551" t="s">
        <v>207</v>
      </c>
      <c r="C26" s="552">
        <v>2028406353.4100001</v>
      </c>
      <c r="D26" s="552">
        <v>1789075282.3499999</v>
      </c>
      <c r="E26" s="553">
        <v>1133261618.5699999</v>
      </c>
      <c r="F26" s="552">
        <f t="shared" si="0"/>
        <v>4950743254.3299999</v>
      </c>
      <c r="H26" s="549"/>
    </row>
    <row r="27" spans="1:9" ht="18" hidden="1" customHeight="1" x14ac:dyDescent="0.25">
      <c r="A27" s="550">
        <v>22</v>
      </c>
      <c r="B27" s="551" t="s">
        <v>208</v>
      </c>
      <c r="C27" s="552">
        <v>2028407278.02</v>
      </c>
      <c r="D27" s="552">
        <v>1566433949.02</v>
      </c>
      <c r="E27" s="553">
        <v>1005168510.23</v>
      </c>
      <c r="F27" s="552">
        <f t="shared" si="0"/>
        <v>4600009737.2700005</v>
      </c>
      <c r="H27" s="549"/>
    </row>
    <row r="28" spans="1:9" ht="18" hidden="1" customHeight="1" x14ac:dyDescent="0.25">
      <c r="A28" s="554">
        <v>23</v>
      </c>
      <c r="B28" s="555" t="s">
        <v>209</v>
      </c>
      <c r="C28" s="556">
        <v>1666878672.3900001</v>
      </c>
      <c r="D28" s="556">
        <v>1394132340.5599999</v>
      </c>
      <c r="E28" s="557">
        <v>892287293.15999997</v>
      </c>
      <c r="F28" s="556">
        <f t="shared" si="0"/>
        <v>3953298306.1099997</v>
      </c>
      <c r="H28" s="549"/>
    </row>
    <row r="29" spans="1:9" s="538" customFormat="1" ht="19.5" hidden="1" customHeight="1" x14ac:dyDescent="0.25">
      <c r="A29" s="720" t="s">
        <v>71</v>
      </c>
      <c r="B29" s="721"/>
      <c r="C29" s="558">
        <f>SUM(C6:C28)</f>
        <v>45917918835.550003</v>
      </c>
      <c r="D29" s="558">
        <f>SUM(D6:D28)</f>
        <v>48431945568.289986</v>
      </c>
      <c r="E29" s="558">
        <f>SUM(E6:E28)</f>
        <v>30899776328.39999</v>
      </c>
      <c r="F29" s="558">
        <f>SUM(F6:F28)</f>
        <v>125249640732.24002</v>
      </c>
      <c r="H29" s="559"/>
    </row>
    <row r="30" spans="1:9" ht="15" hidden="1" x14ac:dyDescent="0.3">
      <c r="A30" s="560"/>
      <c r="B30" s="560"/>
      <c r="C30" s="561"/>
      <c r="D30" s="561"/>
      <c r="E30" s="561"/>
      <c r="F30" s="562"/>
      <c r="G30" s="562"/>
      <c r="H30" s="562"/>
      <c r="I30" s="563"/>
    </row>
    <row r="31" spans="1:9" hidden="1" x14ac:dyDescent="0.25">
      <c r="C31" s="564"/>
      <c r="D31" s="564"/>
      <c r="E31" s="564"/>
      <c r="I31" s="565"/>
    </row>
    <row r="32" spans="1:9" ht="19.5" hidden="1" x14ac:dyDescent="0.35">
      <c r="A32" s="715" t="s">
        <v>932</v>
      </c>
      <c r="B32" s="715"/>
      <c r="C32" s="715"/>
      <c r="D32" s="715"/>
      <c r="E32" s="715"/>
      <c r="F32" s="715"/>
      <c r="G32" s="715"/>
      <c r="H32" s="715"/>
      <c r="I32" s="715"/>
    </row>
    <row r="33" spans="1:8" hidden="1" x14ac:dyDescent="0.25"/>
    <row r="34" spans="1:8" ht="15" hidden="1" customHeight="1" x14ac:dyDescent="0.25">
      <c r="A34" s="566"/>
      <c r="B34" s="566"/>
      <c r="C34" s="716" t="s">
        <v>1401</v>
      </c>
      <c r="D34" s="717"/>
      <c r="E34" s="717"/>
      <c r="F34" s="717"/>
      <c r="G34" s="718" t="s">
        <v>1402</v>
      </c>
      <c r="H34" s="567"/>
    </row>
    <row r="35" spans="1:8" ht="30" hidden="1" x14ac:dyDescent="0.25">
      <c r="A35" s="568" t="s">
        <v>79</v>
      </c>
      <c r="B35" s="568" t="s">
        <v>826</v>
      </c>
      <c r="C35" s="542" t="s">
        <v>941</v>
      </c>
      <c r="D35" s="542" t="s">
        <v>1403</v>
      </c>
      <c r="E35" s="542" t="s">
        <v>1404</v>
      </c>
      <c r="F35" s="569" t="s">
        <v>1405</v>
      </c>
      <c r="G35" s="719"/>
    </row>
    <row r="36" spans="1:8" ht="15" hidden="1" x14ac:dyDescent="0.25">
      <c r="A36" s="545">
        <v>1</v>
      </c>
      <c r="B36" s="546" t="s">
        <v>187</v>
      </c>
      <c r="C36" s="547">
        <v>1145484848.0899999</v>
      </c>
      <c r="D36" s="547">
        <v>1460540574.5599999</v>
      </c>
      <c r="E36" s="548">
        <v>2282007478.8499999</v>
      </c>
      <c r="F36" s="548">
        <v>4694528.3600000003</v>
      </c>
      <c r="G36" s="547">
        <f t="shared" ref="G36:G58" si="1">SUM(C36:F36)</f>
        <v>4892727429.8599997</v>
      </c>
    </row>
    <row r="37" spans="1:8" ht="15" hidden="1" x14ac:dyDescent="0.25">
      <c r="A37" s="550">
        <v>2</v>
      </c>
      <c r="B37" s="551" t="s">
        <v>188</v>
      </c>
      <c r="C37" s="552">
        <v>625143623.88</v>
      </c>
      <c r="D37" s="552">
        <v>664306571.03999996</v>
      </c>
      <c r="E37" s="553">
        <v>1159947482.3900001</v>
      </c>
      <c r="F37" s="553">
        <v>2883238.63</v>
      </c>
      <c r="G37" s="552">
        <f t="shared" si="1"/>
        <v>2452280915.9400005</v>
      </c>
    </row>
    <row r="38" spans="1:8" ht="15" hidden="1" x14ac:dyDescent="0.25">
      <c r="A38" s="550">
        <v>3</v>
      </c>
      <c r="B38" s="551" t="s">
        <v>189</v>
      </c>
      <c r="C38" s="552">
        <v>1504203053.5799999</v>
      </c>
      <c r="D38" s="552">
        <v>1501644487.71</v>
      </c>
      <c r="E38" s="553">
        <v>2562987529.9000001</v>
      </c>
      <c r="F38" s="553">
        <v>2883238.63</v>
      </c>
      <c r="G38" s="552">
        <f t="shared" si="1"/>
        <v>5571718309.8200006</v>
      </c>
    </row>
    <row r="39" spans="1:8" ht="15" hidden="1" x14ac:dyDescent="0.25">
      <c r="A39" s="550">
        <v>4</v>
      </c>
      <c r="B39" s="551" t="s">
        <v>190</v>
      </c>
      <c r="C39" s="552">
        <v>1465515854.25</v>
      </c>
      <c r="D39" s="552">
        <v>1451744700.03</v>
      </c>
      <c r="E39" s="553">
        <v>2597039638.4200001</v>
      </c>
      <c r="F39" s="553">
        <v>2883238.63</v>
      </c>
      <c r="G39" s="552">
        <f t="shared" si="1"/>
        <v>5517183431.3299999</v>
      </c>
    </row>
    <row r="40" spans="1:8" ht="15" hidden="1" x14ac:dyDescent="0.25">
      <c r="A40" s="550">
        <v>5</v>
      </c>
      <c r="B40" s="551" t="s">
        <v>191</v>
      </c>
      <c r="C40" s="552">
        <v>949604220.03999996</v>
      </c>
      <c r="D40" s="552">
        <v>1025107331.42</v>
      </c>
      <c r="E40" s="553">
        <v>1869380982.51</v>
      </c>
      <c r="F40" s="553">
        <v>2883238.63</v>
      </c>
      <c r="G40" s="552">
        <f t="shared" si="1"/>
        <v>3846975772.6000004</v>
      </c>
    </row>
    <row r="41" spans="1:8" ht="15" hidden="1" x14ac:dyDescent="0.25">
      <c r="A41" s="550">
        <v>6</v>
      </c>
      <c r="B41" s="551" t="s">
        <v>192</v>
      </c>
      <c r="C41" s="552">
        <v>1415708635.02</v>
      </c>
      <c r="D41" s="552">
        <v>1382851399</v>
      </c>
      <c r="E41" s="553">
        <v>2535766049.6300001</v>
      </c>
      <c r="F41" s="553">
        <v>9462952.3300000001</v>
      </c>
      <c r="G41" s="552">
        <f t="shared" si="1"/>
        <v>5343789035.9799995</v>
      </c>
    </row>
    <row r="42" spans="1:8" ht="15" hidden="1" x14ac:dyDescent="0.25">
      <c r="A42" s="550">
        <v>7</v>
      </c>
      <c r="B42" s="551" t="s">
        <v>193</v>
      </c>
      <c r="C42" s="552">
        <v>865352344.64999998</v>
      </c>
      <c r="D42" s="552">
        <v>1058711129.9299999</v>
      </c>
      <c r="E42" s="553">
        <v>1584576296.5799999</v>
      </c>
      <c r="F42" s="553">
        <v>2883238.63</v>
      </c>
      <c r="G42" s="552">
        <f t="shared" si="1"/>
        <v>3511523009.79</v>
      </c>
    </row>
    <row r="43" spans="1:8" ht="15" hidden="1" x14ac:dyDescent="0.25">
      <c r="A43" s="550">
        <v>8</v>
      </c>
      <c r="B43" s="551" t="s">
        <v>827</v>
      </c>
      <c r="C43" s="552">
        <v>924930365.16999996</v>
      </c>
      <c r="D43" s="552">
        <v>970663349.03999996</v>
      </c>
      <c r="E43" s="553">
        <v>1680865718.53</v>
      </c>
      <c r="F43" s="553">
        <v>2883238.63</v>
      </c>
      <c r="G43" s="552">
        <f t="shared" si="1"/>
        <v>3579342671.3699999</v>
      </c>
    </row>
    <row r="44" spans="1:8" ht="15" hidden="1" x14ac:dyDescent="0.25">
      <c r="A44" s="550">
        <v>9</v>
      </c>
      <c r="B44" s="551" t="s">
        <v>195</v>
      </c>
      <c r="C44" s="552">
        <v>972156584.49000001</v>
      </c>
      <c r="D44" s="552">
        <v>1095981871.6199999</v>
      </c>
      <c r="E44" s="553">
        <v>1794751059.1199999</v>
      </c>
      <c r="F44" s="553">
        <v>2883238.63</v>
      </c>
      <c r="G44" s="552">
        <f t="shared" si="1"/>
        <v>3865772753.8599997</v>
      </c>
    </row>
    <row r="45" spans="1:8" ht="15" hidden="1" x14ac:dyDescent="0.25">
      <c r="A45" s="550">
        <v>10</v>
      </c>
      <c r="B45" s="551" t="s">
        <v>196</v>
      </c>
      <c r="C45" s="552">
        <v>1636803133.25</v>
      </c>
      <c r="D45" s="552">
        <v>1871100747.6199999</v>
      </c>
      <c r="E45" s="553">
        <v>2821068023.9899998</v>
      </c>
      <c r="F45" s="553">
        <v>35331339.130000003</v>
      </c>
      <c r="G45" s="552">
        <f t="shared" si="1"/>
        <v>6364303243.9899998</v>
      </c>
    </row>
    <row r="46" spans="1:8" ht="15" hidden="1" x14ac:dyDescent="0.25">
      <c r="A46" s="550">
        <v>11</v>
      </c>
      <c r="B46" s="551" t="s">
        <v>197</v>
      </c>
      <c r="C46" s="552">
        <v>1622668873.49</v>
      </c>
      <c r="D46" s="552">
        <v>2189425097.6100001</v>
      </c>
      <c r="E46" s="553">
        <v>2990510832.9400001</v>
      </c>
      <c r="F46" s="553">
        <v>3467974.03</v>
      </c>
      <c r="G46" s="552">
        <f t="shared" si="1"/>
        <v>6806072778.0700006</v>
      </c>
    </row>
    <row r="47" spans="1:8" ht="15" hidden="1" x14ac:dyDescent="0.25">
      <c r="A47" s="550">
        <v>12</v>
      </c>
      <c r="B47" s="551" t="s">
        <v>198</v>
      </c>
      <c r="C47" s="552">
        <v>1203117653.4100001</v>
      </c>
      <c r="D47" s="552">
        <v>1196386428.8599999</v>
      </c>
      <c r="E47" s="553">
        <v>2219316872.5599999</v>
      </c>
      <c r="F47" s="553">
        <v>2883238.63</v>
      </c>
      <c r="G47" s="552">
        <f t="shared" si="1"/>
        <v>4621704193.46</v>
      </c>
    </row>
    <row r="48" spans="1:8" ht="15" hidden="1" x14ac:dyDescent="0.25">
      <c r="A48" s="550">
        <v>13</v>
      </c>
      <c r="B48" s="551" t="s">
        <v>199</v>
      </c>
      <c r="C48" s="552">
        <v>1066671069.0700001</v>
      </c>
      <c r="D48" s="552">
        <v>1164485590.55</v>
      </c>
      <c r="E48" s="553">
        <v>1998495655.8199999</v>
      </c>
      <c r="F48" s="553">
        <v>2883238.63</v>
      </c>
      <c r="G48" s="552">
        <f t="shared" si="1"/>
        <v>4232535554.0699997</v>
      </c>
    </row>
    <row r="49" spans="1:9" ht="15" hidden="1" x14ac:dyDescent="0.25">
      <c r="A49" s="550">
        <v>14</v>
      </c>
      <c r="B49" s="551" t="s">
        <v>200</v>
      </c>
      <c r="C49" s="552">
        <v>1095904432.8599999</v>
      </c>
      <c r="D49" s="552">
        <v>1179439945.4200001</v>
      </c>
      <c r="E49" s="553">
        <v>2118706536.9100001</v>
      </c>
      <c r="F49" s="553">
        <v>2883238.63</v>
      </c>
      <c r="G49" s="552">
        <f t="shared" si="1"/>
        <v>4396934153.8199997</v>
      </c>
    </row>
    <row r="50" spans="1:9" ht="15" hidden="1" x14ac:dyDescent="0.25">
      <c r="A50" s="550">
        <v>15</v>
      </c>
      <c r="B50" s="551" t="s">
        <v>201</v>
      </c>
      <c r="C50" s="552">
        <v>880874993.60000002</v>
      </c>
      <c r="D50" s="552">
        <v>894968990.88</v>
      </c>
      <c r="E50" s="553">
        <v>1615750624.7</v>
      </c>
      <c r="F50" s="553">
        <v>2883238.63</v>
      </c>
      <c r="G50" s="552">
        <f t="shared" si="1"/>
        <v>3394477847.8100004</v>
      </c>
    </row>
    <row r="51" spans="1:9" ht="15" hidden="1" x14ac:dyDescent="0.25">
      <c r="A51" s="550">
        <v>16</v>
      </c>
      <c r="B51" s="551" t="s">
        <v>202</v>
      </c>
      <c r="C51" s="552">
        <v>1196070320.73</v>
      </c>
      <c r="D51" s="552">
        <v>1279797493.9400001</v>
      </c>
      <c r="E51" s="553">
        <v>2110606754.9300001</v>
      </c>
      <c r="F51" s="553">
        <v>8354159.8799999999</v>
      </c>
      <c r="G51" s="552">
        <f t="shared" si="1"/>
        <v>4594828729.4800005</v>
      </c>
    </row>
    <row r="52" spans="1:9" ht="15" hidden="1" x14ac:dyDescent="0.25">
      <c r="A52" s="550">
        <v>17</v>
      </c>
      <c r="B52" s="551" t="s">
        <v>203</v>
      </c>
      <c r="C52" s="552">
        <v>732696974.88</v>
      </c>
      <c r="D52" s="552">
        <v>791463149.75999999</v>
      </c>
      <c r="E52" s="553">
        <v>1445826797.6700001</v>
      </c>
      <c r="F52" s="553">
        <v>3272443.85</v>
      </c>
      <c r="G52" s="552">
        <f t="shared" si="1"/>
        <v>2973259366.1599998</v>
      </c>
    </row>
    <row r="53" spans="1:9" ht="15" hidden="1" x14ac:dyDescent="0.25">
      <c r="A53" s="550">
        <v>18</v>
      </c>
      <c r="B53" s="551" t="s">
        <v>204</v>
      </c>
      <c r="C53" s="552">
        <v>1246727908.6500001</v>
      </c>
      <c r="D53" s="552">
        <v>1594902242.52</v>
      </c>
      <c r="E53" s="553">
        <v>2219484067.7399998</v>
      </c>
      <c r="F53" s="553">
        <v>2883238.63</v>
      </c>
      <c r="G53" s="552">
        <f t="shared" si="1"/>
        <v>5063997457.54</v>
      </c>
    </row>
    <row r="54" spans="1:9" ht="15" hidden="1" x14ac:dyDescent="0.25">
      <c r="A54" s="550">
        <v>19</v>
      </c>
      <c r="B54" s="551" t="s">
        <v>205</v>
      </c>
      <c r="C54" s="552">
        <v>836077113.46000004</v>
      </c>
      <c r="D54" s="552">
        <v>964259511.38</v>
      </c>
      <c r="E54" s="553">
        <v>1626826198.23</v>
      </c>
      <c r="F54" s="553">
        <v>15719539.630000001</v>
      </c>
      <c r="G54" s="552">
        <f t="shared" si="1"/>
        <v>3442882362.7000003</v>
      </c>
    </row>
    <row r="55" spans="1:9" ht="15" hidden="1" x14ac:dyDescent="0.25">
      <c r="A55" s="550">
        <v>20</v>
      </c>
      <c r="B55" s="551" t="s">
        <v>206</v>
      </c>
      <c r="C55" s="552">
        <v>784014923.32000005</v>
      </c>
      <c r="D55" s="552">
        <v>848073097.17999995</v>
      </c>
      <c r="E55" s="553">
        <v>1482375458.2</v>
      </c>
      <c r="F55" s="553">
        <v>2883238.63</v>
      </c>
      <c r="G55" s="552">
        <f t="shared" si="1"/>
        <v>3117346717.3299999</v>
      </c>
    </row>
    <row r="56" spans="1:9" ht="15" hidden="1" x14ac:dyDescent="0.25">
      <c r="A56" s="550">
        <v>21</v>
      </c>
      <c r="B56" s="551" t="s">
        <v>207</v>
      </c>
      <c r="C56" s="552">
        <v>1131079192.77</v>
      </c>
      <c r="D56" s="552">
        <v>1281253779.48</v>
      </c>
      <c r="E56" s="553">
        <v>2081842925.53</v>
      </c>
      <c r="F56" s="553">
        <v>7149809.5800000001</v>
      </c>
      <c r="G56" s="552">
        <f t="shared" si="1"/>
        <v>4501325707.3599997</v>
      </c>
    </row>
    <row r="57" spans="1:9" ht="15" hidden="1" x14ac:dyDescent="0.25">
      <c r="A57" s="550">
        <v>22</v>
      </c>
      <c r="B57" s="551" t="s">
        <v>208</v>
      </c>
      <c r="C57" s="552">
        <v>1091300486.6099999</v>
      </c>
      <c r="D57" s="552">
        <v>1217209427.8</v>
      </c>
      <c r="E57" s="553">
        <v>2042164844.2</v>
      </c>
      <c r="F57" s="553">
        <v>4810880.59</v>
      </c>
      <c r="G57" s="570">
        <f t="shared" si="1"/>
        <v>4355485639.1999998</v>
      </c>
    </row>
    <row r="58" spans="1:9" ht="15" hidden="1" x14ac:dyDescent="0.25">
      <c r="A58" s="554">
        <v>23</v>
      </c>
      <c r="B58" s="555" t="s">
        <v>209</v>
      </c>
      <c r="C58" s="556">
        <v>924286113.23000002</v>
      </c>
      <c r="D58" s="556">
        <v>1108720371.3800001</v>
      </c>
      <c r="E58" s="557">
        <v>1673247141.4300001</v>
      </c>
      <c r="F58" s="557">
        <v>2883247.36</v>
      </c>
      <c r="G58" s="556">
        <f t="shared" si="1"/>
        <v>3709136873.4000001</v>
      </c>
    </row>
    <row r="59" spans="1:9" ht="15" hidden="1" x14ac:dyDescent="0.25">
      <c r="A59" s="720" t="s">
        <v>71</v>
      </c>
      <c r="B59" s="721"/>
      <c r="C59" s="558">
        <f>SUM(C36:C58)</f>
        <v>25316392718.5</v>
      </c>
      <c r="D59" s="558">
        <f>SUM(D36:D58)</f>
        <v>28193037288.729996</v>
      </c>
      <c r="E59" s="558">
        <f>SUM(E36:E58)</f>
        <v>46513544970.779991</v>
      </c>
      <c r="F59" s="558">
        <f>SUM(F36:F58)</f>
        <v>132628976.92999996</v>
      </c>
      <c r="G59" s="558">
        <f>SUM(G36:G58)</f>
        <v>100155603954.93999</v>
      </c>
    </row>
    <row r="60" spans="1:9" hidden="1" x14ac:dyDescent="0.25"/>
    <row r="61" spans="1:9" hidden="1" x14ac:dyDescent="0.25"/>
    <row r="62" spans="1:9" hidden="1" x14ac:dyDescent="0.25"/>
    <row r="63" spans="1:9" hidden="1" x14ac:dyDescent="0.25"/>
    <row r="64" spans="1:9" ht="15" x14ac:dyDescent="0.25">
      <c r="I64" s="839" t="s">
        <v>1400</v>
      </c>
    </row>
    <row r="65" spans="1:9" ht="24" x14ac:dyDescent="0.4">
      <c r="A65" s="838" t="s">
        <v>932</v>
      </c>
      <c r="B65" s="838"/>
      <c r="C65" s="838"/>
      <c r="D65" s="838"/>
      <c r="E65" s="838"/>
      <c r="F65" s="838"/>
      <c r="G65" s="838"/>
      <c r="H65" s="838"/>
      <c r="I65" s="838"/>
    </row>
    <row r="67" spans="1:9" ht="19.5" customHeight="1" x14ac:dyDescent="0.25">
      <c r="A67" s="832"/>
      <c r="B67" s="832"/>
      <c r="C67" s="833" t="s">
        <v>1401</v>
      </c>
      <c r="D67" s="834"/>
      <c r="E67" s="834"/>
      <c r="F67" s="834"/>
      <c r="G67" s="834"/>
      <c r="H67" s="834"/>
      <c r="I67" s="718" t="s">
        <v>1402</v>
      </c>
    </row>
    <row r="68" spans="1:9" ht="30" x14ac:dyDescent="0.25">
      <c r="A68" s="568" t="s">
        <v>79</v>
      </c>
      <c r="B68" s="568" t="s">
        <v>826</v>
      </c>
      <c r="C68" s="542" t="s">
        <v>941</v>
      </c>
      <c r="D68" s="542" t="s">
        <v>940</v>
      </c>
      <c r="E68" s="542" t="s">
        <v>940</v>
      </c>
      <c r="F68" s="542" t="s">
        <v>1403</v>
      </c>
      <c r="G68" s="542" t="s">
        <v>1404</v>
      </c>
      <c r="H68" s="569" t="s">
        <v>1405</v>
      </c>
      <c r="I68" s="719"/>
    </row>
    <row r="69" spans="1:9" ht="19.5" customHeight="1" x14ac:dyDescent="0.25">
      <c r="A69" s="840">
        <v>1</v>
      </c>
      <c r="B69" s="841" t="s">
        <v>187</v>
      </c>
      <c r="C69" s="842">
        <f>C6+C36</f>
        <v>3361636877.3400002</v>
      </c>
      <c r="D69" s="842">
        <f>D6</f>
        <v>2270873532.0100002</v>
      </c>
      <c r="E69" s="842">
        <f>E6</f>
        <v>1431150027.1800001</v>
      </c>
      <c r="F69" s="842">
        <f>D36</f>
        <v>1460540574.5599999</v>
      </c>
      <c r="G69" s="843">
        <f>E36</f>
        <v>2282007478.8499999</v>
      </c>
      <c r="H69" s="843">
        <f>F36</f>
        <v>4694528.3600000003</v>
      </c>
      <c r="I69" s="842">
        <f>SUM(C69:H69)</f>
        <v>10810903018.300001</v>
      </c>
    </row>
    <row r="70" spans="1:9" ht="19.5" customHeight="1" x14ac:dyDescent="0.25">
      <c r="A70" s="844">
        <v>2</v>
      </c>
      <c r="B70" s="845" t="s">
        <v>188</v>
      </c>
      <c r="C70" s="846">
        <f t="shared" ref="C70:C91" si="2">C7+C37</f>
        <v>1782075507.6399999</v>
      </c>
      <c r="D70" s="846">
        <f t="shared" ref="D70:E85" si="3">D7</f>
        <v>358168501.92000002</v>
      </c>
      <c r="E70" s="846">
        <f t="shared" si="3"/>
        <v>231741569.38</v>
      </c>
      <c r="F70" s="846">
        <f t="shared" ref="F70:H85" si="4">D37</f>
        <v>664306571.03999996</v>
      </c>
      <c r="G70" s="847">
        <f t="shared" si="4"/>
        <v>1159947482.3900001</v>
      </c>
      <c r="H70" s="847">
        <f t="shared" si="4"/>
        <v>2883238.63</v>
      </c>
      <c r="I70" s="846">
        <f t="shared" ref="I70:I91" si="5">SUM(C70:H70)</f>
        <v>4199122871</v>
      </c>
    </row>
    <row r="71" spans="1:9" ht="19.5" customHeight="1" x14ac:dyDescent="0.25">
      <c r="A71" s="844">
        <v>3</v>
      </c>
      <c r="B71" s="845" t="s">
        <v>189</v>
      </c>
      <c r="C71" s="846">
        <f t="shared" si="2"/>
        <v>4028794182.1799998</v>
      </c>
      <c r="D71" s="846">
        <f t="shared" si="3"/>
        <v>3646302664.8600001</v>
      </c>
      <c r="E71" s="846">
        <f t="shared" si="3"/>
        <v>2312529192.4000001</v>
      </c>
      <c r="F71" s="846">
        <f t="shared" si="4"/>
        <v>1501644487.71</v>
      </c>
      <c r="G71" s="847">
        <f t="shared" si="4"/>
        <v>2562987529.9000001</v>
      </c>
      <c r="H71" s="847">
        <f t="shared" si="4"/>
        <v>2883238.63</v>
      </c>
      <c r="I71" s="846">
        <f t="shared" si="5"/>
        <v>14055141295.68</v>
      </c>
    </row>
    <row r="72" spans="1:9" ht="19.5" customHeight="1" x14ac:dyDescent="0.25">
      <c r="A72" s="844">
        <v>4</v>
      </c>
      <c r="B72" s="845" t="s">
        <v>190</v>
      </c>
      <c r="C72" s="846">
        <f t="shared" si="2"/>
        <v>4019748634.8699999</v>
      </c>
      <c r="D72" s="846">
        <f t="shared" si="3"/>
        <v>4129553440.1199999</v>
      </c>
      <c r="E72" s="846">
        <f t="shared" si="3"/>
        <v>2641770122.3200002</v>
      </c>
      <c r="F72" s="846">
        <f t="shared" si="4"/>
        <v>1451744700.03</v>
      </c>
      <c r="G72" s="847">
        <f t="shared" si="4"/>
        <v>2597039638.4200001</v>
      </c>
      <c r="H72" s="847">
        <f t="shared" si="4"/>
        <v>2883238.63</v>
      </c>
      <c r="I72" s="846">
        <f t="shared" si="5"/>
        <v>14842739774.389999</v>
      </c>
    </row>
    <row r="73" spans="1:9" ht="19.5" customHeight="1" x14ac:dyDescent="0.25">
      <c r="A73" s="844">
        <v>5</v>
      </c>
      <c r="B73" s="845" t="s">
        <v>191</v>
      </c>
      <c r="C73" s="846">
        <f t="shared" si="2"/>
        <v>2795328277</v>
      </c>
      <c r="D73" s="846">
        <f t="shared" si="3"/>
        <v>803621361.08000004</v>
      </c>
      <c r="E73" s="846">
        <f t="shared" si="3"/>
        <v>508432881.31</v>
      </c>
      <c r="F73" s="846">
        <f t="shared" si="4"/>
        <v>1025107331.42</v>
      </c>
      <c r="G73" s="847">
        <f t="shared" si="4"/>
        <v>1869380982.51</v>
      </c>
      <c r="H73" s="847">
        <f t="shared" si="4"/>
        <v>2883238.63</v>
      </c>
      <c r="I73" s="846">
        <f t="shared" si="5"/>
        <v>7004754071.9499998</v>
      </c>
    </row>
    <row r="74" spans="1:9" ht="19.5" customHeight="1" x14ac:dyDescent="0.25">
      <c r="A74" s="844">
        <v>6</v>
      </c>
      <c r="B74" s="845" t="s">
        <v>192</v>
      </c>
      <c r="C74" s="846">
        <f t="shared" si="2"/>
        <v>3915878842.2599998</v>
      </c>
      <c r="D74" s="846">
        <f t="shared" si="3"/>
        <v>4091014501.5999999</v>
      </c>
      <c r="E74" s="846">
        <f t="shared" si="3"/>
        <v>2601967899.25</v>
      </c>
      <c r="F74" s="846">
        <f t="shared" si="4"/>
        <v>1382851399</v>
      </c>
      <c r="G74" s="847">
        <f t="shared" si="4"/>
        <v>2535766049.6300001</v>
      </c>
      <c r="H74" s="847">
        <f t="shared" si="4"/>
        <v>9462952.3300000001</v>
      </c>
      <c r="I74" s="846">
        <f t="shared" si="5"/>
        <v>14536941644.070002</v>
      </c>
    </row>
    <row r="75" spans="1:9" ht="19.5" customHeight="1" x14ac:dyDescent="0.25">
      <c r="A75" s="844">
        <v>7</v>
      </c>
      <c r="B75" s="845" t="s">
        <v>193</v>
      </c>
      <c r="C75" s="846">
        <f t="shared" si="2"/>
        <v>2445153785.5300002</v>
      </c>
      <c r="D75" s="846">
        <f t="shared" si="3"/>
        <v>1469897135.6300001</v>
      </c>
      <c r="E75" s="846">
        <f t="shared" si="3"/>
        <v>940836657.22000003</v>
      </c>
      <c r="F75" s="846">
        <f t="shared" si="4"/>
        <v>1058711129.9299999</v>
      </c>
      <c r="G75" s="847">
        <f t="shared" si="4"/>
        <v>1584576296.5799999</v>
      </c>
      <c r="H75" s="847">
        <f t="shared" si="4"/>
        <v>2883238.63</v>
      </c>
      <c r="I75" s="846">
        <f t="shared" si="5"/>
        <v>7502058243.5200005</v>
      </c>
    </row>
    <row r="76" spans="1:9" ht="19.5" customHeight="1" x14ac:dyDescent="0.25">
      <c r="A76" s="844">
        <v>8</v>
      </c>
      <c r="B76" s="845" t="s">
        <v>827</v>
      </c>
      <c r="C76" s="846">
        <f t="shared" si="2"/>
        <v>2599246445.1900001</v>
      </c>
      <c r="D76" s="846">
        <f t="shared" si="3"/>
        <v>1433925249.1300001</v>
      </c>
      <c r="E76" s="846">
        <f t="shared" si="3"/>
        <v>925096659.59000003</v>
      </c>
      <c r="F76" s="846">
        <f t="shared" si="4"/>
        <v>970663349.03999996</v>
      </c>
      <c r="G76" s="847">
        <f t="shared" si="4"/>
        <v>1680865718.53</v>
      </c>
      <c r="H76" s="847">
        <f t="shared" si="4"/>
        <v>2883238.63</v>
      </c>
      <c r="I76" s="846">
        <f t="shared" si="5"/>
        <v>7612680660.1099997</v>
      </c>
    </row>
    <row r="77" spans="1:9" ht="19.5" customHeight="1" x14ac:dyDescent="0.25">
      <c r="A77" s="844">
        <v>9</v>
      </c>
      <c r="B77" s="845" t="s">
        <v>195</v>
      </c>
      <c r="C77" s="846">
        <f t="shared" si="2"/>
        <v>2737553816.3000002</v>
      </c>
      <c r="D77" s="846">
        <f t="shared" si="3"/>
        <v>1801212225.28</v>
      </c>
      <c r="E77" s="846">
        <f t="shared" si="3"/>
        <v>1144661431.73</v>
      </c>
      <c r="F77" s="846">
        <f t="shared" si="4"/>
        <v>1095981871.6199999</v>
      </c>
      <c r="G77" s="847">
        <f t="shared" si="4"/>
        <v>1794751059.1199999</v>
      </c>
      <c r="H77" s="847">
        <f t="shared" si="4"/>
        <v>2883238.63</v>
      </c>
      <c r="I77" s="846">
        <f t="shared" si="5"/>
        <v>8577043642.6799994</v>
      </c>
    </row>
    <row r="78" spans="1:9" ht="19.5" customHeight="1" x14ac:dyDescent="0.25">
      <c r="A78" s="844">
        <v>10</v>
      </c>
      <c r="B78" s="845" t="s">
        <v>196</v>
      </c>
      <c r="C78" s="846">
        <f t="shared" si="2"/>
        <v>4384551774.3800001</v>
      </c>
      <c r="D78" s="846">
        <f t="shared" si="3"/>
        <v>5444340089.96</v>
      </c>
      <c r="E78" s="846">
        <f t="shared" si="3"/>
        <v>3454064477.29</v>
      </c>
      <c r="F78" s="846">
        <f t="shared" si="4"/>
        <v>1871100747.6199999</v>
      </c>
      <c r="G78" s="847">
        <f t="shared" si="4"/>
        <v>2821068023.9899998</v>
      </c>
      <c r="H78" s="847">
        <f t="shared" si="4"/>
        <v>35331339.130000003</v>
      </c>
      <c r="I78" s="846">
        <f t="shared" si="5"/>
        <v>18010456452.369999</v>
      </c>
    </row>
    <row r="79" spans="1:9" ht="19.5" customHeight="1" x14ac:dyDescent="0.25">
      <c r="A79" s="844">
        <v>11</v>
      </c>
      <c r="B79" s="845" t="s">
        <v>197</v>
      </c>
      <c r="C79" s="846">
        <f t="shared" si="2"/>
        <v>4596304916.4700003</v>
      </c>
      <c r="D79" s="846">
        <f t="shared" si="3"/>
        <v>3973195815.75</v>
      </c>
      <c r="E79" s="846">
        <f t="shared" si="3"/>
        <v>2541836616.3699999</v>
      </c>
      <c r="F79" s="846">
        <f t="shared" si="4"/>
        <v>2189425097.6100001</v>
      </c>
      <c r="G79" s="847">
        <f t="shared" si="4"/>
        <v>2990510832.9400001</v>
      </c>
      <c r="H79" s="847">
        <f t="shared" si="4"/>
        <v>3467974.03</v>
      </c>
      <c r="I79" s="846">
        <f t="shared" si="5"/>
        <v>16294741253.170002</v>
      </c>
    </row>
    <row r="80" spans="1:9" ht="19.5" customHeight="1" x14ac:dyDescent="0.25">
      <c r="A80" s="844">
        <v>12</v>
      </c>
      <c r="B80" s="845" t="s">
        <v>198</v>
      </c>
      <c r="C80" s="846">
        <f t="shared" si="2"/>
        <v>3385315880.6199999</v>
      </c>
      <c r="D80" s="846">
        <f t="shared" si="3"/>
        <v>1949776235.3</v>
      </c>
      <c r="E80" s="846">
        <f t="shared" si="3"/>
        <v>1248819788.5699999</v>
      </c>
      <c r="F80" s="846">
        <f t="shared" si="4"/>
        <v>1196386428.8599999</v>
      </c>
      <c r="G80" s="847">
        <f t="shared" si="4"/>
        <v>2219316872.5599999</v>
      </c>
      <c r="H80" s="847">
        <f t="shared" si="4"/>
        <v>2883238.63</v>
      </c>
      <c r="I80" s="846">
        <f t="shared" si="5"/>
        <v>10002498444.539999</v>
      </c>
    </row>
    <row r="81" spans="1:9" ht="19.5" customHeight="1" x14ac:dyDescent="0.25">
      <c r="A81" s="844">
        <v>13</v>
      </c>
      <c r="B81" s="845" t="s">
        <v>199</v>
      </c>
      <c r="C81" s="846">
        <f t="shared" si="2"/>
        <v>3043205040.3499999</v>
      </c>
      <c r="D81" s="846">
        <f t="shared" si="3"/>
        <v>888256824.42999995</v>
      </c>
      <c r="E81" s="846">
        <f t="shared" si="3"/>
        <v>570105991.95000005</v>
      </c>
      <c r="F81" s="846">
        <f t="shared" si="4"/>
        <v>1164485590.55</v>
      </c>
      <c r="G81" s="847">
        <f t="shared" si="4"/>
        <v>1998495655.8199999</v>
      </c>
      <c r="H81" s="847">
        <f t="shared" si="4"/>
        <v>2883238.63</v>
      </c>
      <c r="I81" s="846">
        <f t="shared" si="5"/>
        <v>7667432341.7299995</v>
      </c>
    </row>
    <row r="82" spans="1:9" ht="19.5" customHeight="1" x14ac:dyDescent="0.25">
      <c r="A82" s="844">
        <v>14</v>
      </c>
      <c r="B82" s="845" t="s">
        <v>200</v>
      </c>
      <c r="C82" s="846">
        <f t="shared" si="2"/>
        <v>3197839020.71</v>
      </c>
      <c r="D82" s="846">
        <f t="shared" si="3"/>
        <v>2067668454.73</v>
      </c>
      <c r="E82" s="846">
        <f t="shared" si="3"/>
        <v>1331222591.4200001</v>
      </c>
      <c r="F82" s="846">
        <f t="shared" si="4"/>
        <v>1179439945.4200001</v>
      </c>
      <c r="G82" s="847">
        <f t="shared" si="4"/>
        <v>2118706536.9100001</v>
      </c>
      <c r="H82" s="847">
        <f t="shared" si="4"/>
        <v>2883238.63</v>
      </c>
      <c r="I82" s="846">
        <f t="shared" si="5"/>
        <v>9897759787.8199997</v>
      </c>
    </row>
    <row r="83" spans="1:9" ht="19.5" customHeight="1" x14ac:dyDescent="0.25">
      <c r="A83" s="844">
        <v>15</v>
      </c>
      <c r="B83" s="845" t="s">
        <v>201</v>
      </c>
      <c r="C83" s="846">
        <f t="shared" si="2"/>
        <v>2457172884.6100001</v>
      </c>
      <c r="D83" s="846">
        <f t="shared" si="3"/>
        <v>1699296951.8599999</v>
      </c>
      <c r="E83" s="846">
        <f t="shared" si="3"/>
        <v>1092664200.8499999</v>
      </c>
      <c r="F83" s="846">
        <f t="shared" si="4"/>
        <v>894968990.88</v>
      </c>
      <c r="G83" s="847">
        <f t="shared" si="4"/>
        <v>1615750624.7</v>
      </c>
      <c r="H83" s="847">
        <f t="shared" si="4"/>
        <v>2883238.63</v>
      </c>
      <c r="I83" s="846">
        <f t="shared" si="5"/>
        <v>7762736891.5299997</v>
      </c>
    </row>
    <row r="84" spans="1:9" ht="19.5" customHeight="1" x14ac:dyDescent="0.25">
      <c r="A84" s="844">
        <v>16</v>
      </c>
      <c r="B84" s="845" t="s">
        <v>202</v>
      </c>
      <c r="C84" s="846">
        <f t="shared" si="2"/>
        <v>3307537751.0100002</v>
      </c>
      <c r="D84" s="846">
        <f t="shared" si="3"/>
        <v>2689500759.27</v>
      </c>
      <c r="E84" s="846">
        <f t="shared" si="3"/>
        <v>1716145356.3699999</v>
      </c>
      <c r="F84" s="846">
        <f t="shared" si="4"/>
        <v>1279797493.9400001</v>
      </c>
      <c r="G84" s="847">
        <f t="shared" si="4"/>
        <v>2110606754.9300001</v>
      </c>
      <c r="H84" s="847">
        <f t="shared" si="4"/>
        <v>8354159.8799999999</v>
      </c>
      <c r="I84" s="846">
        <f t="shared" si="5"/>
        <v>11111942275.4</v>
      </c>
    </row>
    <row r="85" spans="1:9" ht="19.5" customHeight="1" x14ac:dyDescent="0.25">
      <c r="A85" s="844">
        <v>17</v>
      </c>
      <c r="B85" s="845" t="s">
        <v>203</v>
      </c>
      <c r="C85" s="846">
        <f t="shared" si="2"/>
        <v>2163668674.4200001</v>
      </c>
      <c r="D85" s="846">
        <f t="shared" si="3"/>
        <v>755937762.83000004</v>
      </c>
      <c r="E85" s="846">
        <f t="shared" si="3"/>
        <v>484910902.58999997</v>
      </c>
      <c r="F85" s="846">
        <f t="shared" si="4"/>
        <v>791463149.75999999</v>
      </c>
      <c r="G85" s="847">
        <f t="shared" si="4"/>
        <v>1445826797.6700001</v>
      </c>
      <c r="H85" s="847">
        <f t="shared" si="4"/>
        <v>3272443.85</v>
      </c>
      <c r="I85" s="846">
        <f t="shared" si="5"/>
        <v>5645079731.1200008</v>
      </c>
    </row>
    <row r="86" spans="1:9" ht="19.5" customHeight="1" x14ac:dyDescent="0.25">
      <c r="A86" s="844">
        <v>18</v>
      </c>
      <c r="B86" s="845" t="s">
        <v>204</v>
      </c>
      <c r="C86" s="846">
        <f t="shared" si="2"/>
        <v>3452111309.3800001</v>
      </c>
      <c r="D86" s="846">
        <f t="shared" ref="D86:E91" si="6">D23</f>
        <v>2164588658.8200002</v>
      </c>
      <c r="E86" s="846">
        <f t="shared" si="6"/>
        <v>1379498797.02</v>
      </c>
      <c r="F86" s="846">
        <f t="shared" ref="F86:H91" si="7">D53</f>
        <v>1594902242.52</v>
      </c>
      <c r="G86" s="847">
        <f t="shared" si="7"/>
        <v>2219484067.7399998</v>
      </c>
      <c r="H86" s="847">
        <f t="shared" si="7"/>
        <v>2883238.63</v>
      </c>
      <c r="I86" s="846">
        <f t="shared" si="5"/>
        <v>10813468314.110001</v>
      </c>
    </row>
    <row r="87" spans="1:9" ht="19.5" customHeight="1" x14ac:dyDescent="0.25">
      <c r="A87" s="844">
        <v>19</v>
      </c>
      <c r="B87" s="845" t="s">
        <v>205</v>
      </c>
      <c r="C87" s="846">
        <f t="shared" si="2"/>
        <v>2448509477.5699997</v>
      </c>
      <c r="D87" s="846">
        <f t="shared" si="6"/>
        <v>1205065046.99</v>
      </c>
      <c r="E87" s="846">
        <f t="shared" si="6"/>
        <v>777870318.50999999</v>
      </c>
      <c r="F87" s="846">
        <f t="shared" si="7"/>
        <v>964259511.38</v>
      </c>
      <c r="G87" s="847">
        <f t="shared" si="7"/>
        <v>1626826198.23</v>
      </c>
      <c r="H87" s="847">
        <f t="shared" si="7"/>
        <v>15719539.630000001</v>
      </c>
      <c r="I87" s="846">
        <f t="shared" si="5"/>
        <v>7038250092.3100004</v>
      </c>
    </row>
    <row r="88" spans="1:9" ht="19.5" customHeight="1" x14ac:dyDescent="0.25">
      <c r="A88" s="844">
        <v>20</v>
      </c>
      <c r="B88" s="845" t="s">
        <v>206</v>
      </c>
      <c r="C88" s="846">
        <f t="shared" si="2"/>
        <v>2242320359.79</v>
      </c>
      <c r="D88" s="846">
        <f t="shared" si="6"/>
        <v>840108784.78999996</v>
      </c>
      <c r="E88" s="846">
        <f t="shared" si="6"/>
        <v>533733425.12</v>
      </c>
      <c r="F88" s="846">
        <f t="shared" si="7"/>
        <v>848073097.17999995</v>
      </c>
      <c r="G88" s="847">
        <f t="shared" si="7"/>
        <v>1482375458.2</v>
      </c>
      <c r="H88" s="847">
        <f t="shared" si="7"/>
        <v>2883238.63</v>
      </c>
      <c r="I88" s="846">
        <f t="shared" si="5"/>
        <v>5949494363.71</v>
      </c>
    </row>
    <row r="89" spans="1:9" ht="19.5" customHeight="1" x14ac:dyDescent="0.25">
      <c r="A89" s="844">
        <v>21</v>
      </c>
      <c r="B89" s="845" t="s">
        <v>207</v>
      </c>
      <c r="C89" s="846">
        <f t="shared" si="2"/>
        <v>3159485546.1800003</v>
      </c>
      <c r="D89" s="846">
        <f t="shared" si="6"/>
        <v>1789075282.3499999</v>
      </c>
      <c r="E89" s="846">
        <f t="shared" si="6"/>
        <v>1133261618.5699999</v>
      </c>
      <c r="F89" s="846">
        <f t="shared" si="7"/>
        <v>1281253779.48</v>
      </c>
      <c r="G89" s="847">
        <f t="shared" si="7"/>
        <v>2081842925.53</v>
      </c>
      <c r="H89" s="847">
        <f t="shared" si="7"/>
        <v>7149809.5800000001</v>
      </c>
      <c r="I89" s="846">
        <f t="shared" si="5"/>
        <v>9452068961.6900005</v>
      </c>
    </row>
    <row r="90" spans="1:9" ht="19.5" customHeight="1" x14ac:dyDescent="0.25">
      <c r="A90" s="844">
        <v>22</v>
      </c>
      <c r="B90" s="845" t="s">
        <v>208</v>
      </c>
      <c r="C90" s="846">
        <f t="shared" si="2"/>
        <v>3119707764.6300001</v>
      </c>
      <c r="D90" s="846">
        <f t="shared" si="6"/>
        <v>1566433949.02</v>
      </c>
      <c r="E90" s="846">
        <f t="shared" si="6"/>
        <v>1005168510.23</v>
      </c>
      <c r="F90" s="846">
        <f t="shared" si="7"/>
        <v>1217209427.8</v>
      </c>
      <c r="G90" s="847">
        <f t="shared" si="7"/>
        <v>2042164844.2</v>
      </c>
      <c r="H90" s="847">
        <f t="shared" si="7"/>
        <v>4810880.59</v>
      </c>
      <c r="I90" s="846">
        <f t="shared" si="5"/>
        <v>8955495376.4699993</v>
      </c>
    </row>
    <row r="91" spans="1:9" ht="19.5" customHeight="1" x14ac:dyDescent="0.25">
      <c r="A91" s="848">
        <v>23</v>
      </c>
      <c r="B91" s="849" t="s">
        <v>209</v>
      </c>
      <c r="C91" s="850">
        <f t="shared" si="2"/>
        <v>2591164785.6199999</v>
      </c>
      <c r="D91" s="850">
        <f t="shared" si="6"/>
        <v>1394132340.5599999</v>
      </c>
      <c r="E91" s="850">
        <f t="shared" si="6"/>
        <v>892287293.15999997</v>
      </c>
      <c r="F91" s="850">
        <f t="shared" si="7"/>
        <v>1108720371.3800001</v>
      </c>
      <c r="G91" s="851">
        <f t="shared" si="7"/>
        <v>1673247141.4300001</v>
      </c>
      <c r="H91" s="851">
        <f t="shared" si="7"/>
        <v>2883247.36</v>
      </c>
      <c r="I91" s="850">
        <f t="shared" si="5"/>
        <v>7662435179.5100002</v>
      </c>
    </row>
    <row r="92" spans="1:9" ht="19.5" customHeight="1" x14ac:dyDescent="0.25">
      <c r="A92" s="835" t="s">
        <v>71</v>
      </c>
      <c r="B92" s="836"/>
      <c r="C92" s="837">
        <f>SUM(C69:C91)</f>
        <v>71234311554.049988</v>
      </c>
      <c r="D92" s="837">
        <f t="shared" ref="D92" si="8">SUM(D69:D91)</f>
        <v>48431945568.289986</v>
      </c>
      <c r="E92" s="837">
        <f>SUM(E69:E91)</f>
        <v>30899776328.39999</v>
      </c>
      <c r="F92" s="837">
        <f>SUM(F69:F91)</f>
        <v>28193037288.729996</v>
      </c>
      <c r="G92" s="837">
        <f>SUM(G69:G91)</f>
        <v>46513544970.779991</v>
      </c>
      <c r="H92" s="837">
        <f>SUM(H69:H91)</f>
        <v>132628976.92999996</v>
      </c>
      <c r="I92" s="837">
        <f>SUM(I69:I91)</f>
        <v>225405244687.17999</v>
      </c>
    </row>
    <row r="93" spans="1:9" x14ac:dyDescent="0.25">
      <c r="I93" s="571">
        <f>SUM(C92:H92)</f>
        <v>225405244687.17996</v>
      </c>
    </row>
  </sheetData>
  <mergeCells count="10">
    <mergeCell ref="A65:I65"/>
    <mergeCell ref="C67:H67"/>
    <mergeCell ref="I67:I68"/>
    <mergeCell ref="A92:B92"/>
    <mergeCell ref="A3:F3"/>
    <mergeCell ref="A29:B29"/>
    <mergeCell ref="A32:I32"/>
    <mergeCell ref="C34:F34"/>
    <mergeCell ref="G34:G35"/>
    <mergeCell ref="A59:B59"/>
  </mergeCells>
  <printOptions horizontalCentered="1"/>
  <pageMargins left="0.98425196850393704" right="0.70866141732283505" top="0.511811023622047" bottom="0.74803149606299202" header="0.31496062992126" footer="0.31496062992126"/>
  <pageSetup paperSize="9" scale="64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9"/>
  <sheetViews>
    <sheetView view="pageBreakPreview" zoomScaleSheetLayoutView="100" workbookViewId="0">
      <selection activeCell="C1" sqref="C1"/>
    </sheetView>
  </sheetViews>
  <sheetFormatPr defaultRowHeight="15" x14ac:dyDescent="0.25"/>
  <cols>
    <col min="1" max="1" width="5.5703125" style="58" customWidth="1"/>
    <col min="2" max="2" width="60" style="58" customWidth="1"/>
    <col min="3" max="3" width="24.5703125" style="58" bestFit="1" customWidth="1"/>
    <col min="4" max="4" width="9.140625" style="58"/>
    <col min="5" max="5" width="27.7109375" style="58" customWidth="1"/>
    <col min="6" max="6" width="21" style="58" bestFit="1" customWidth="1"/>
    <col min="7" max="16384" width="9.140625" style="58"/>
  </cols>
  <sheetData>
    <row r="1" spans="1:5" x14ac:dyDescent="0.25">
      <c r="C1" s="70" t="s">
        <v>872</v>
      </c>
    </row>
    <row r="3" spans="1:5" ht="17.25" x14ac:dyDescent="0.25">
      <c r="A3" s="612" t="s">
        <v>935</v>
      </c>
      <c r="B3" s="612"/>
      <c r="C3" s="612"/>
    </row>
    <row r="4" spans="1:5" ht="17.25" x14ac:dyDescent="0.25">
      <c r="A4" s="612" t="s">
        <v>936</v>
      </c>
      <c r="B4" s="612"/>
      <c r="C4" s="612"/>
    </row>
    <row r="5" spans="1:5" ht="24" customHeight="1" x14ac:dyDescent="0.25">
      <c r="A5" s="71"/>
      <c r="B5" s="71"/>
      <c r="C5" s="72"/>
    </row>
    <row r="6" spans="1:5" ht="34.5" customHeight="1" x14ac:dyDescent="0.25">
      <c r="A6" s="459" t="s">
        <v>79</v>
      </c>
      <c r="B6" s="460" t="s">
        <v>13</v>
      </c>
      <c r="C6" s="461" t="s">
        <v>978</v>
      </c>
    </row>
    <row r="7" spans="1:5" ht="22.5" customHeight="1" x14ac:dyDescent="0.25">
      <c r="A7" s="73">
        <v>1</v>
      </c>
      <c r="B7" s="74" t="s">
        <v>20</v>
      </c>
      <c r="C7" s="75">
        <v>121541993239</v>
      </c>
      <c r="E7" s="219"/>
    </row>
    <row r="8" spans="1:5" ht="22.5" customHeight="1" x14ac:dyDescent="0.25">
      <c r="A8" s="76">
        <v>2</v>
      </c>
      <c r="B8" s="77" t="s">
        <v>21</v>
      </c>
      <c r="C8" s="78">
        <v>165683780321</v>
      </c>
      <c r="E8" s="218"/>
    </row>
    <row r="9" spans="1:5" ht="22.5" customHeight="1" x14ac:dyDescent="0.25">
      <c r="A9" s="76">
        <v>3</v>
      </c>
      <c r="B9" s="77" t="s">
        <v>786</v>
      </c>
      <c r="C9" s="78">
        <v>226048360491</v>
      </c>
      <c r="E9" s="216"/>
    </row>
    <row r="10" spans="1:5" ht="22.5" customHeight="1" x14ac:dyDescent="0.25">
      <c r="A10" s="76">
        <v>4</v>
      </c>
      <c r="B10" s="77" t="s">
        <v>787</v>
      </c>
      <c r="C10" s="78">
        <v>1435686000</v>
      </c>
      <c r="E10" s="216"/>
    </row>
    <row r="11" spans="1:5" ht="22.5" customHeight="1" x14ac:dyDescent="0.25">
      <c r="A11" s="76">
        <v>5</v>
      </c>
      <c r="B11" s="77" t="s">
        <v>35</v>
      </c>
      <c r="C11" s="78">
        <v>1011699000</v>
      </c>
      <c r="E11" s="216"/>
    </row>
    <row r="12" spans="1:5" ht="22.5" customHeight="1" x14ac:dyDescent="0.25">
      <c r="A12" s="76">
        <v>8</v>
      </c>
      <c r="B12" s="77" t="s">
        <v>812</v>
      </c>
      <c r="C12" s="78">
        <v>47428266456</v>
      </c>
      <c r="E12" s="216"/>
    </row>
    <row r="13" spans="1:5" ht="22.5" customHeight="1" x14ac:dyDescent="0.25">
      <c r="A13" s="76">
        <v>9</v>
      </c>
      <c r="B13" s="77" t="s">
        <v>791</v>
      </c>
      <c r="C13" s="78">
        <v>2128174480</v>
      </c>
      <c r="E13" s="216"/>
    </row>
    <row r="14" spans="1:5" ht="22.5" customHeight="1" x14ac:dyDescent="0.25">
      <c r="A14" s="76">
        <v>10</v>
      </c>
      <c r="B14" s="77" t="s">
        <v>793</v>
      </c>
      <c r="C14" s="78">
        <v>12002128000</v>
      </c>
      <c r="E14" s="216"/>
    </row>
    <row r="15" spans="1:5" ht="22.5" customHeight="1" x14ac:dyDescent="0.25">
      <c r="A15" s="76">
        <v>11</v>
      </c>
      <c r="B15" s="77" t="s">
        <v>794</v>
      </c>
      <c r="C15" s="78">
        <v>99600000</v>
      </c>
      <c r="E15" s="216"/>
    </row>
    <row r="16" spans="1:5" ht="22.5" customHeight="1" x14ac:dyDescent="0.25">
      <c r="A16" s="76">
        <v>12</v>
      </c>
      <c r="B16" s="77" t="s">
        <v>54</v>
      </c>
      <c r="C16" s="78">
        <v>1552381450</v>
      </c>
      <c r="E16" s="216"/>
    </row>
    <row r="17" spans="1:7" ht="22.5" customHeight="1" x14ac:dyDescent="0.25">
      <c r="A17" s="76">
        <v>13</v>
      </c>
      <c r="B17" s="77" t="s">
        <v>62</v>
      </c>
      <c r="C17" s="78">
        <v>6884456000</v>
      </c>
      <c r="E17" s="216"/>
    </row>
    <row r="18" spans="1:7" ht="22.5" customHeight="1" x14ac:dyDescent="0.25">
      <c r="A18" s="76">
        <v>14</v>
      </c>
      <c r="B18" s="77" t="s">
        <v>799</v>
      </c>
      <c r="C18" s="78">
        <v>32864625263</v>
      </c>
      <c r="E18" s="216"/>
    </row>
    <row r="19" spans="1:7" ht="22.5" customHeight="1" x14ac:dyDescent="0.25">
      <c r="A19" s="76">
        <v>15</v>
      </c>
      <c r="B19" s="77" t="s">
        <v>64</v>
      </c>
      <c r="C19" s="78">
        <v>13412000</v>
      </c>
      <c r="E19" s="216"/>
    </row>
    <row r="20" spans="1:7" ht="22.5" customHeight="1" x14ac:dyDescent="0.25">
      <c r="A20" s="76">
        <v>17</v>
      </c>
      <c r="B20" s="77" t="s">
        <v>66</v>
      </c>
      <c r="C20" s="78">
        <v>72275121050</v>
      </c>
      <c r="E20" s="216"/>
      <c r="F20" s="216"/>
    </row>
    <row r="21" spans="1:7" ht="22.5" customHeight="1" x14ac:dyDescent="0.25">
      <c r="A21" s="76">
        <v>19</v>
      </c>
      <c r="B21" s="77" t="s">
        <v>805</v>
      </c>
      <c r="C21" s="78">
        <v>143851010399</v>
      </c>
      <c r="E21" s="216"/>
    </row>
    <row r="22" spans="1:7" ht="22.5" customHeight="1" x14ac:dyDescent="0.25">
      <c r="A22" s="76">
        <v>20</v>
      </c>
      <c r="B22" s="79" t="s">
        <v>802</v>
      </c>
      <c r="C22" s="80">
        <v>20844179500</v>
      </c>
      <c r="E22" s="216"/>
    </row>
    <row r="23" spans="1:7" ht="18.75" customHeight="1" x14ac:dyDescent="0.25">
      <c r="A23" s="613" t="s">
        <v>71</v>
      </c>
      <c r="B23" s="614"/>
      <c r="C23" s="81">
        <f>SUM(C7:C22)</f>
        <v>855664873649</v>
      </c>
      <c r="E23" s="218"/>
    </row>
    <row r="24" spans="1:7" x14ac:dyDescent="0.25">
      <c r="C24" s="216">
        <v>855664873649</v>
      </c>
      <c r="E24" s="216"/>
      <c r="G24" s="220"/>
    </row>
    <row r="25" spans="1:7" x14ac:dyDescent="0.25">
      <c r="C25" s="217">
        <f>+C23-C24</f>
        <v>0</v>
      </c>
      <c r="E25" s="171"/>
    </row>
    <row r="27" spans="1:7" x14ac:dyDescent="0.25">
      <c r="C27" s="218"/>
    </row>
    <row r="29" spans="1:7" x14ac:dyDescent="0.25">
      <c r="C29" s="218"/>
    </row>
  </sheetData>
  <mergeCells count="3">
    <mergeCell ref="A3:C3"/>
    <mergeCell ref="A23:B23"/>
    <mergeCell ref="A4:C4"/>
  </mergeCells>
  <printOptions horizontalCentered="1"/>
  <pageMargins left="0.70866141732283505" right="0.70866141732283505" top="0.74803149606299202" bottom="0.74803149606299202" header="0.31496062992126" footer="0.31496062992126"/>
  <pageSetup paperSize="9" scale="96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"/>
  <sheetViews>
    <sheetView view="pageBreakPreview" zoomScaleSheetLayoutView="100" workbookViewId="0">
      <selection activeCell="C23" sqref="C23"/>
    </sheetView>
  </sheetViews>
  <sheetFormatPr defaultRowHeight="15" x14ac:dyDescent="0.25"/>
  <cols>
    <col min="1" max="1" width="4.85546875" style="58" customWidth="1"/>
    <col min="2" max="2" width="58.140625" style="58" customWidth="1"/>
    <col min="3" max="3" width="24.5703125" style="58" bestFit="1" customWidth="1"/>
    <col min="4" max="4" width="9.140625" style="58"/>
    <col min="5" max="5" width="24.7109375" style="58" customWidth="1"/>
    <col min="6" max="16384" width="9.140625" style="58"/>
  </cols>
  <sheetData>
    <row r="1" spans="1:5" x14ac:dyDescent="0.25">
      <c r="C1" s="70" t="s">
        <v>823</v>
      </c>
    </row>
    <row r="3" spans="1:5" ht="19.5" x14ac:dyDescent="0.25">
      <c r="A3" s="615" t="s">
        <v>938</v>
      </c>
      <c r="B3" s="615"/>
      <c r="C3" s="615"/>
    </row>
    <row r="4" spans="1:5" ht="19.5" x14ac:dyDescent="0.25">
      <c r="A4" s="615" t="s">
        <v>937</v>
      </c>
      <c r="B4" s="615"/>
      <c r="C4" s="615"/>
    </row>
    <row r="5" spans="1:5" ht="19.5" x14ac:dyDescent="0.25">
      <c r="A5" s="615" t="s">
        <v>939</v>
      </c>
      <c r="B5" s="615"/>
      <c r="C5" s="615"/>
    </row>
    <row r="6" spans="1:5" ht="24" customHeight="1" x14ac:dyDescent="0.25">
      <c r="A6" s="71"/>
      <c r="B6" s="71"/>
      <c r="C6" s="72"/>
    </row>
    <row r="7" spans="1:5" ht="31.5" customHeight="1" x14ac:dyDescent="0.25">
      <c r="A7" s="459" t="s">
        <v>79</v>
      </c>
      <c r="B7" s="460" t="s">
        <v>13</v>
      </c>
      <c r="C7" s="461" t="s">
        <v>980</v>
      </c>
      <c r="E7" s="218"/>
    </row>
    <row r="8" spans="1:5" ht="24.75" customHeight="1" x14ac:dyDescent="0.25">
      <c r="A8" s="73">
        <v>1</v>
      </c>
      <c r="B8" s="74" t="s">
        <v>20</v>
      </c>
      <c r="C8" s="82">
        <v>4714637880</v>
      </c>
      <c r="E8" s="221"/>
    </row>
    <row r="9" spans="1:5" ht="24.75" customHeight="1" x14ac:dyDescent="0.25">
      <c r="A9" s="76">
        <v>2</v>
      </c>
      <c r="B9" s="77" t="s">
        <v>21</v>
      </c>
      <c r="C9" s="83">
        <v>690104860</v>
      </c>
      <c r="E9" s="221"/>
    </row>
    <row r="10" spans="1:5" ht="24.75" customHeight="1" x14ac:dyDescent="0.25">
      <c r="A10" s="84">
        <v>3</v>
      </c>
      <c r="B10" s="77" t="s">
        <v>23</v>
      </c>
      <c r="C10" s="83">
        <v>42483035627</v>
      </c>
      <c r="E10" s="221"/>
    </row>
    <row r="11" spans="1:5" ht="24.75" customHeight="1" x14ac:dyDescent="0.25">
      <c r="A11" s="84">
        <v>4</v>
      </c>
      <c r="B11" s="77" t="s">
        <v>804</v>
      </c>
      <c r="C11" s="83">
        <v>10124147000</v>
      </c>
      <c r="E11" s="221"/>
    </row>
    <row r="12" spans="1:5" ht="24.75" customHeight="1" x14ac:dyDescent="0.25">
      <c r="A12" s="84">
        <v>6</v>
      </c>
      <c r="B12" s="77" t="s">
        <v>786</v>
      </c>
      <c r="C12" s="83">
        <v>2235018000</v>
      </c>
      <c r="E12" s="219"/>
    </row>
    <row r="13" spans="1:5" ht="24.75" customHeight="1" x14ac:dyDescent="0.25">
      <c r="A13" s="84">
        <v>7</v>
      </c>
      <c r="B13" s="77" t="s">
        <v>787</v>
      </c>
      <c r="C13" s="83">
        <v>1038520000</v>
      </c>
      <c r="E13" s="221"/>
    </row>
    <row r="14" spans="1:5" ht="24.75" customHeight="1" x14ac:dyDescent="0.25">
      <c r="A14" s="84">
        <v>8</v>
      </c>
      <c r="B14" s="77" t="s">
        <v>33</v>
      </c>
      <c r="C14" s="83">
        <v>2091236000</v>
      </c>
      <c r="E14" s="221"/>
    </row>
    <row r="15" spans="1:5" ht="24.75" customHeight="1" x14ac:dyDescent="0.25">
      <c r="A15" s="84">
        <v>11</v>
      </c>
      <c r="B15" s="77" t="s">
        <v>793</v>
      </c>
      <c r="C15" s="83">
        <v>33366710000</v>
      </c>
      <c r="E15" s="221"/>
    </row>
    <row r="16" spans="1:5" ht="24.75" customHeight="1" x14ac:dyDescent="0.25">
      <c r="A16" s="84">
        <v>13</v>
      </c>
      <c r="B16" s="77" t="s">
        <v>798</v>
      </c>
      <c r="C16" s="83">
        <v>6123223000</v>
      </c>
      <c r="E16" s="221"/>
    </row>
    <row r="17" spans="1:5" ht="24.75" customHeight="1" x14ac:dyDescent="0.25">
      <c r="A17" s="84">
        <v>14</v>
      </c>
      <c r="B17" s="77" t="s">
        <v>64</v>
      </c>
      <c r="C17" s="83">
        <v>1298324000</v>
      </c>
      <c r="E17" s="221"/>
    </row>
    <row r="18" spans="1:5" ht="24.75" customHeight="1" x14ac:dyDescent="0.25">
      <c r="A18" s="84">
        <v>15</v>
      </c>
      <c r="B18" s="77" t="s">
        <v>779</v>
      </c>
      <c r="C18" s="83">
        <v>99580000</v>
      </c>
      <c r="E18" s="221"/>
    </row>
    <row r="19" spans="1:5" ht="24.75" customHeight="1" x14ac:dyDescent="0.25">
      <c r="A19" s="84">
        <v>16</v>
      </c>
      <c r="B19" s="77" t="s">
        <v>66</v>
      </c>
      <c r="C19" s="83">
        <v>966530000</v>
      </c>
      <c r="E19" s="221"/>
    </row>
    <row r="20" spans="1:5" ht="24.75" customHeight="1" x14ac:dyDescent="0.25">
      <c r="A20" s="84">
        <v>17</v>
      </c>
      <c r="B20" s="77" t="s">
        <v>979</v>
      </c>
      <c r="C20" s="83">
        <v>968692840</v>
      </c>
      <c r="E20" s="221"/>
    </row>
    <row r="21" spans="1:5" ht="24.75" customHeight="1" x14ac:dyDescent="0.25">
      <c r="A21" s="84">
        <v>19</v>
      </c>
      <c r="B21" s="77" t="s">
        <v>805</v>
      </c>
      <c r="C21" s="83">
        <v>11217963000</v>
      </c>
      <c r="E21" s="139"/>
    </row>
    <row r="22" spans="1:5" ht="24.75" customHeight="1" x14ac:dyDescent="0.25">
      <c r="A22" s="84">
        <v>20</v>
      </c>
      <c r="B22" s="79" t="s">
        <v>802</v>
      </c>
      <c r="C22" s="85">
        <v>8622403000</v>
      </c>
      <c r="E22" s="139"/>
    </row>
    <row r="23" spans="1:5" ht="22.5" customHeight="1" x14ac:dyDescent="0.25">
      <c r="A23" s="613" t="s">
        <v>71</v>
      </c>
      <c r="B23" s="614"/>
      <c r="C23" s="86">
        <f>SUM(C8:C22)</f>
        <v>126040125207</v>
      </c>
      <c r="E23" s="222"/>
    </row>
    <row r="24" spans="1:5" x14ac:dyDescent="0.25">
      <c r="C24" s="216">
        <v>126040125207</v>
      </c>
      <c r="E24" s="223"/>
    </row>
    <row r="25" spans="1:5" x14ac:dyDescent="0.25">
      <c r="C25" s="217">
        <f>+C23-C24</f>
        <v>0</v>
      </c>
      <c r="E25" s="140"/>
    </row>
    <row r="26" spans="1:5" x14ac:dyDescent="0.25">
      <c r="E26" s="224"/>
    </row>
    <row r="27" spans="1:5" x14ac:dyDescent="0.25">
      <c r="C27" s="218"/>
    </row>
  </sheetData>
  <mergeCells count="4">
    <mergeCell ref="A3:C3"/>
    <mergeCell ref="A23:B23"/>
    <mergeCell ref="A4:C4"/>
    <mergeCell ref="A5:C5"/>
  </mergeCells>
  <printOptions horizontalCentered="1"/>
  <pageMargins left="0.70866141732283505" right="0.70866141732283505" top="0.74803149606299202" bottom="0.74803149606299202" header="0.31496062992126" footer="0.31496062992126"/>
  <pageSetup paperSize="9" scale="9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4"/>
  <sheetViews>
    <sheetView view="pageBreakPreview" topLeftCell="A16" zoomScaleSheetLayoutView="100" workbookViewId="0">
      <selection activeCell="C34" sqref="C34"/>
    </sheetView>
  </sheetViews>
  <sheetFormatPr defaultRowHeight="15" x14ac:dyDescent="0.25"/>
  <cols>
    <col min="1" max="1" width="5.7109375" style="87" customWidth="1"/>
    <col min="2" max="2" width="51.28515625" style="58" customWidth="1"/>
    <col min="3" max="4" width="24" style="58" bestFit="1" customWidth="1"/>
    <col min="5" max="16384" width="9.140625" style="58"/>
  </cols>
  <sheetData>
    <row r="1" spans="1:4" x14ac:dyDescent="0.25">
      <c r="D1" s="70" t="s">
        <v>776</v>
      </c>
    </row>
    <row r="3" spans="1:4" ht="41.25" customHeight="1" x14ac:dyDescent="0.35">
      <c r="A3" s="616" t="s">
        <v>1190</v>
      </c>
      <c r="B3" s="616"/>
      <c r="C3" s="616"/>
      <c r="D3" s="616"/>
    </row>
    <row r="4" spans="1:4" ht="27.75" customHeight="1" x14ac:dyDescent="0.25"/>
    <row r="5" spans="1:4" ht="18.75" customHeight="1" x14ac:dyDescent="0.25">
      <c r="A5" s="617" t="s">
        <v>79</v>
      </c>
      <c r="B5" s="617" t="s">
        <v>830</v>
      </c>
      <c r="C5" s="450" t="s">
        <v>976</v>
      </c>
      <c r="D5" s="450" t="s">
        <v>874</v>
      </c>
    </row>
    <row r="6" spans="1:4" ht="20.25" customHeight="1" x14ac:dyDescent="0.25">
      <c r="A6" s="617"/>
      <c r="B6" s="617"/>
      <c r="C6" s="451" t="s">
        <v>875</v>
      </c>
      <c r="D6" s="451" t="s">
        <v>875</v>
      </c>
    </row>
    <row r="7" spans="1:4" ht="21" customHeight="1" x14ac:dyDescent="0.25">
      <c r="A7" s="61">
        <v>1</v>
      </c>
      <c r="B7" s="89" t="s">
        <v>949</v>
      </c>
      <c r="C7" s="90">
        <v>4365042011</v>
      </c>
      <c r="D7" s="90">
        <v>0</v>
      </c>
    </row>
    <row r="8" spans="1:4" ht="21" customHeight="1" x14ac:dyDescent="0.25">
      <c r="A8" s="64">
        <v>2</v>
      </c>
      <c r="B8" s="91" t="s">
        <v>950</v>
      </c>
      <c r="C8" s="92">
        <v>6575702526</v>
      </c>
      <c r="D8" s="92">
        <v>17155496400</v>
      </c>
    </row>
    <row r="9" spans="1:4" ht="21" customHeight="1" x14ac:dyDescent="0.25">
      <c r="A9" s="64">
        <v>3</v>
      </c>
      <c r="B9" s="91" t="s">
        <v>951</v>
      </c>
      <c r="C9" s="92">
        <v>36412511204</v>
      </c>
      <c r="D9" s="92">
        <v>49904156827</v>
      </c>
    </row>
    <row r="10" spans="1:4" ht="32.25" customHeight="1" x14ac:dyDescent="0.25">
      <c r="A10" s="64">
        <v>4</v>
      </c>
      <c r="B10" s="91" t="s">
        <v>952</v>
      </c>
      <c r="C10" s="92">
        <v>0</v>
      </c>
      <c r="D10" s="92">
        <v>4100000</v>
      </c>
    </row>
    <row r="11" spans="1:4" ht="20.25" customHeight="1" x14ac:dyDescent="0.25">
      <c r="A11" s="64">
        <v>5</v>
      </c>
      <c r="B11" s="91" t="s">
        <v>953</v>
      </c>
      <c r="C11" s="92">
        <v>99651000</v>
      </c>
      <c r="D11" s="92">
        <v>316525000</v>
      </c>
    </row>
    <row r="12" spans="1:4" ht="33.75" customHeight="1" x14ac:dyDescent="0.25">
      <c r="A12" s="64">
        <v>6</v>
      </c>
      <c r="B12" s="91" t="s">
        <v>954</v>
      </c>
      <c r="C12" s="92">
        <v>0</v>
      </c>
      <c r="D12" s="92">
        <v>49500000</v>
      </c>
    </row>
    <row r="13" spans="1:4" ht="18" customHeight="1" x14ac:dyDescent="0.25">
      <c r="A13" s="64">
        <v>7</v>
      </c>
      <c r="B13" s="91" t="s">
        <v>955</v>
      </c>
      <c r="C13" s="92">
        <v>25500000</v>
      </c>
      <c r="D13" s="92">
        <v>115755000</v>
      </c>
    </row>
    <row r="14" spans="1:4" ht="21" customHeight="1" x14ac:dyDescent="0.25">
      <c r="A14" s="64">
        <v>8</v>
      </c>
      <c r="B14" s="91" t="s">
        <v>956</v>
      </c>
      <c r="C14" s="92">
        <v>852216000</v>
      </c>
      <c r="D14" s="92">
        <v>1675184060</v>
      </c>
    </row>
    <row r="15" spans="1:4" ht="21" customHeight="1" x14ac:dyDescent="0.25">
      <c r="A15" s="64">
        <v>9</v>
      </c>
      <c r="B15" s="91" t="s">
        <v>957</v>
      </c>
      <c r="C15" s="93">
        <v>2693224000</v>
      </c>
      <c r="D15" s="92">
        <v>4063128600</v>
      </c>
    </row>
    <row r="16" spans="1:4" ht="21" customHeight="1" x14ac:dyDescent="0.25">
      <c r="A16" s="64">
        <v>10</v>
      </c>
      <c r="B16" s="91" t="s">
        <v>958</v>
      </c>
      <c r="C16" s="92">
        <v>10340364500</v>
      </c>
      <c r="D16" s="92">
        <v>14740711094</v>
      </c>
    </row>
    <row r="17" spans="1:4" ht="33" customHeight="1" x14ac:dyDescent="0.25">
      <c r="A17" s="64">
        <v>11</v>
      </c>
      <c r="B17" s="91" t="s">
        <v>959</v>
      </c>
      <c r="C17" s="92">
        <v>1307640000</v>
      </c>
      <c r="D17" s="92">
        <v>1521037000</v>
      </c>
    </row>
    <row r="18" spans="1:4" ht="21" customHeight="1" x14ac:dyDescent="0.25">
      <c r="A18" s="64">
        <v>12</v>
      </c>
      <c r="B18" s="91" t="s">
        <v>960</v>
      </c>
      <c r="C18" s="92">
        <v>4992397500</v>
      </c>
      <c r="D18" s="92">
        <v>12298312395</v>
      </c>
    </row>
    <row r="19" spans="1:4" ht="21" customHeight="1" x14ac:dyDescent="0.25">
      <c r="A19" s="64">
        <v>13</v>
      </c>
      <c r="B19" s="91" t="s">
        <v>961</v>
      </c>
      <c r="C19" s="92">
        <v>23286465337</v>
      </c>
      <c r="D19" s="92">
        <v>42225009750</v>
      </c>
    </row>
    <row r="20" spans="1:4" ht="21" customHeight="1" x14ac:dyDescent="0.25">
      <c r="A20" s="64">
        <v>14</v>
      </c>
      <c r="B20" s="91" t="s">
        <v>962</v>
      </c>
      <c r="C20" s="92">
        <v>31565519778</v>
      </c>
      <c r="D20" s="92">
        <v>40555207549</v>
      </c>
    </row>
    <row r="21" spans="1:4" ht="32.25" customHeight="1" x14ac:dyDescent="0.25">
      <c r="A21" s="64">
        <v>15</v>
      </c>
      <c r="B21" s="91" t="s">
        <v>963</v>
      </c>
      <c r="C21" s="92">
        <v>1463513504</v>
      </c>
      <c r="D21" s="92">
        <v>9832796000</v>
      </c>
    </row>
    <row r="22" spans="1:4" ht="21" customHeight="1" x14ac:dyDescent="0.25">
      <c r="A22" s="64">
        <v>16</v>
      </c>
      <c r="B22" s="91" t="s">
        <v>964</v>
      </c>
      <c r="C22" s="92">
        <v>1830328590</v>
      </c>
      <c r="D22" s="92">
        <v>9871266905</v>
      </c>
    </row>
    <row r="23" spans="1:4" ht="21" customHeight="1" x14ac:dyDescent="0.25">
      <c r="A23" s="64">
        <v>17</v>
      </c>
      <c r="B23" s="91" t="s">
        <v>965</v>
      </c>
      <c r="C23" s="92">
        <v>419865500</v>
      </c>
      <c r="D23" s="92">
        <v>2044322412</v>
      </c>
    </row>
    <row r="24" spans="1:4" ht="21" customHeight="1" x14ac:dyDescent="0.25">
      <c r="A24" s="64">
        <v>18</v>
      </c>
      <c r="B24" s="91" t="s">
        <v>966</v>
      </c>
      <c r="C24" s="92">
        <v>30558642668</v>
      </c>
      <c r="D24" s="92">
        <v>8507696025</v>
      </c>
    </row>
    <row r="25" spans="1:4" ht="21" customHeight="1" x14ac:dyDescent="0.25">
      <c r="A25" s="64">
        <v>19</v>
      </c>
      <c r="B25" s="91" t="s">
        <v>967</v>
      </c>
      <c r="C25" s="92">
        <v>1389126500</v>
      </c>
      <c r="D25" s="92">
        <v>2128358000</v>
      </c>
    </row>
    <row r="26" spans="1:4" ht="21" customHeight="1" x14ac:dyDescent="0.25">
      <c r="A26" s="64">
        <v>20</v>
      </c>
      <c r="B26" s="91" t="s">
        <v>968</v>
      </c>
      <c r="C26" s="92">
        <v>7058949300</v>
      </c>
      <c r="D26" s="92">
        <v>17003992600</v>
      </c>
    </row>
    <row r="27" spans="1:4" ht="21" customHeight="1" x14ac:dyDescent="0.25">
      <c r="A27" s="64">
        <v>21</v>
      </c>
      <c r="B27" s="91" t="s">
        <v>969</v>
      </c>
      <c r="C27" s="92">
        <v>21350217539</v>
      </c>
      <c r="D27" s="92">
        <v>13334481000</v>
      </c>
    </row>
    <row r="28" spans="1:4" ht="36.75" customHeight="1" x14ac:dyDescent="0.25">
      <c r="A28" s="64">
        <v>22</v>
      </c>
      <c r="B28" s="214" t="s">
        <v>970</v>
      </c>
      <c r="C28" s="215">
        <v>724355000</v>
      </c>
      <c r="D28" s="215">
        <v>0</v>
      </c>
    </row>
    <row r="29" spans="1:4" ht="35.25" customHeight="1" x14ac:dyDescent="0.25">
      <c r="A29" s="64">
        <v>23</v>
      </c>
      <c r="B29" s="214" t="s">
        <v>971</v>
      </c>
      <c r="C29" s="215">
        <v>518000000</v>
      </c>
      <c r="D29" s="215">
        <v>0</v>
      </c>
    </row>
    <row r="30" spans="1:4" ht="36.75" customHeight="1" x14ac:dyDescent="0.25">
      <c r="A30" s="64">
        <v>24</v>
      </c>
      <c r="B30" s="214" t="s">
        <v>972</v>
      </c>
      <c r="C30" s="215">
        <v>4878508600</v>
      </c>
      <c r="D30" s="215">
        <v>198075000</v>
      </c>
    </row>
    <row r="31" spans="1:4" ht="36" customHeight="1" x14ac:dyDescent="0.25">
      <c r="A31" s="64">
        <v>25</v>
      </c>
      <c r="B31" s="214" t="s">
        <v>973</v>
      </c>
      <c r="C31" s="215">
        <v>24900000</v>
      </c>
      <c r="D31" s="215">
        <v>64750000</v>
      </c>
    </row>
    <row r="32" spans="1:4" ht="24" customHeight="1" x14ac:dyDescent="0.25">
      <c r="A32" s="64">
        <v>26</v>
      </c>
      <c r="B32" s="214" t="s">
        <v>974</v>
      </c>
      <c r="C32" s="215">
        <v>14850000</v>
      </c>
      <c r="D32" s="215">
        <v>58245000</v>
      </c>
    </row>
    <row r="33" spans="1:4" ht="33.75" customHeight="1" x14ac:dyDescent="0.25">
      <c r="A33" s="64">
        <v>27</v>
      </c>
      <c r="B33" s="94" t="s">
        <v>975</v>
      </c>
      <c r="C33" s="95">
        <v>218920000</v>
      </c>
      <c r="D33" s="95">
        <v>2668916000</v>
      </c>
    </row>
    <row r="34" spans="1:4" ht="21" customHeight="1" x14ac:dyDescent="0.25">
      <c r="A34" s="618" t="s">
        <v>71</v>
      </c>
      <c r="B34" s="619"/>
      <c r="C34" s="88">
        <f>SUM(C7:C33)</f>
        <v>192966411057</v>
      </c>
      <c r="D34" s="88">
        <f>SUM(D7:D33)</f>
        <v>250337022617</v>
      </c>
    </row>
  </sheetData>
  <mergeCells count="4">
    <mergeCell ref="A3:D3"/>
    <mergeCell ref="A5:A6"/>
    <mergeCell ref="B5:B6"/>
    <mergeCell ref="A34:B34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83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5"/>
  <sheetViews>
    <sheetView view="pageBreakPreview" zoomScaleSheetLayoutView="100" workbookViewId="0">
      <selection activeCell="C15" sqref="C15"/>
    </sheetView>
  </sheetViews>
  <sheetFormatPr defaultRowHeight="15" x14ac:dyDescent="0.25"/>
  <cols>
    <col min="1" max="1" width="5" style="87" customWidth="1"/>
    <col min="2" max="2" width="51.85546875" style="58" customWidth="1"/>
    <col min="3" max="4" width="23.28515625" style="58" bestFit="1" customWidth="1"/>
    <col min="5" max="12" width="9.140625" style="58"/>
    <col min="13" max="13" width="27.140625" style="58" bestFit="1" customWidth="1"/>
    <col min="14" max="14" width="24.5703125" style="58" bestFit="1" customWidth="1"/>
    <col min="15" max="15" width="16.5703125" style="58" customWidth="1"/>
    <col min="16" max="16384" width="9.140625" style="58"/>
  </cols>
  <sheetData>
    <row r="1" spans="1:15" x14ac:dyDescent="0.25">
      <c r="D1" s="70" t="s">
        <v>876</v>
      </c>
    </row>
    <row r="3" spans="1:15" ht="39" customHeight="1" x14ac:dyDescent="0.35">
      <c r="A3" s="616" t="s">
        <v>1189</v>
      </c>
      <c r="B3" s="616"/>
      <c r="C3" s="616"/>
      <c r="D3" s="616"/>
    </row>
    <row r="4" spans="1:15" ht="29.25" customHeight="1" x14ac:dyDescent="0.25"/>
    <row r="5" spans="1:15" ht="17.25" customHeight="1" x14ac:dyDescent="0.25">
      <c r="A5" s="617" t="s">
        <v>79</v>
      </c>
      <c r="B5" s="617" t="s">
        <v>830</v>
      </c>
      <c r="C5" s="450" t="s">
        <v>976</v>
      </c>
      <c r="D5" s="450" t="s">
        <v>874</v>
      </c>
    </row>
    <row r="6" spans="1:15" ht="21" customHeight="1" x14ac:dyDescent="0.25">
      <c r="A6" s="617"/>
      <c r="B6" s="617"/>
      <c r="C6" s="451" t="s">
        <v>875</v>
      </c>
      <c r="D6" s="451" t="s">
        <v>875</v>
      </c>
    </row>
    <row r="7" spans="1:15" ht="31.5" customHeight="1" x14ac:dyDescent="0.25">
      <c r="A7" s="61">
        <v>1</v>
      </c>
      <c r="B7" s="97" t="s">
        <v>877</v>
      </c>
      <c r="C7" s="90">
        <v>682452683844</v>
      </c>
      <c r="D7" s="90">
        <v>512054961691</v>
      </c>
    </row>
    <row r="8" spans="1:15" ht="33.75" customHeight="1" x14ac:dyDescent="0.25">
      <c r="A8" s="64">
        <v>2</v>
      </c>
      <c r="B8" s="98" t="s">
        <v>878</v>
      </c>
      <c r="C8" s="66">
        <v>41775274900.419998</v>
      </c>
      <c r="D8" s="92">
        <v>18886825320</v>
      </c>
    </row>
    <row r="9" spans="1:15" ht="31.5" customHeight="1" x14ac:dyDescent="0.25">
      <c r="A9" s="64">
        <v>3</v>
      </c>
      <c r="B9" s="98" t="s">
        <v>977</v>
      </c>
      <c r="C9" s="66">
        <v>298038000</v>
      </c>
      <c r="D9" s="92">
        <v>1359679000</v>
      </c>
      <c r="M9" s="534"/>
      <c r="N9" s="524"/>
      <c r="O9" s="171"/>
    </row>
    <row r="10" spans="1:15" ht="31.5" customHeight="1" x14ac:dyDescent="0.25">
      <c r="A10" s="64">
        <v>4</v>
      </c>
      <c r="B10" s="98" t="s">
        <v>879</v>
      </c>
      <c r="C10" s="66">
        <v>800765000</v>
      </c>
      <c r="D10" s="92">
        <v>249900000</v>
      </c>
      <c r="M10" s="533"/>
      <c r="N10" s="524"/>
      <c r="O10" s="171"/>
    </row>
    <row r="11" spans="1:15" ht="31.5" customHeight="1" x14ac:dyDescent="0.25">
      <c r="A11" s="64">
        <v>5</v>
      </c>
      <c r="B11" s="98" t="s">
        <v>880</v>
      </c>
      <c r="C11" s="66">
        <v>0</v>
      </c>
      <c r="D11" s="92">
        <v>3996045000</v>
      </c>
      <c r="M11" s="533"/>
      <c r="N11" s="524"/>
      <c r="O11" s="171"/>
    </row>
    <row r="12" spans="1:15" ht="31.5" customHeight="1" x14ac:dyDescent="0.25">
      <c r="A12" s="64">
        <v>6</v>
      </c>
      <c r="B12" s="99" t="s">
        <v>881</v>
      </c>
      <c r="C12" s="66">
        <v>0</v>
      </c>
      <c r="D12" s="92">
        <v>24500000</v>
      </c>
      <c r="M12" s="533"/>
      <c r="N12" s="524"/>
    </row>
    <row r="13" spans="1:15" ht="31.5" customHeight="1" x14ac:dyDescent="0.25">
      <c r="A13" s="64">
        <v>7</v>
      </c>
      <c r="B13" s="98" t="s">
        <v>882</v>
      </c>
      <c r="C13" s="66">
        <v>195610000</v>
      </c>
      <c r="D13" s="92">
        <v>31840000</v>
      </c>
    </row>
    <row r="14" spans="1:15" ht="31.5" customHeight="1" x14ac:dyDescent="0.25">
      <c r="A14" s="64">
        <v>8</v>
      </c>
      <c r="B14" s="99" t="s">
        <v>883</v>
      </c>
      <c r="C14" s="66">
        <v>21883685000</v>
      </c>
      <c r="D14" s="92">
        <v>43501491100</v>
      </c>
    </row>
    <row r="15" spans="1:15" ht="31.5" customHeight="1" x14ac:dyDescent="0.25">
      <c r="A15" s="607" t="s">
        <v>71</v>
      </c>
      <c r="B15" s="608"/>
      <c r="C15" s="96">
        <f>SUM(C7:C14)</f>
        <v>747406056744.42004</v>
      </c>
      <c r="D15" s="96">
        <f>SUM(D7:D14)</f>
        <v>580105242111</v>
      </c>
    </row>
  </sheetData>
  <mergeCells count="4">
    <mergeCell ref="A3:D3"/>
    <mergeCell ref="A5:A6"/>
    <mergeCell ref="B5:B6"/>
    <mergeCell ref="A15:B15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84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3"/>
  <sheetViews>
    <sheetView view="pageBreakPreview" topLeftCell="A24" zoomScale="90" zoomScaleSheetLayoutView="90" workbookViewId="0">
      <selection activeCell="G1" sqref="G1"/>
    </sheetView>
  </sheetViews>
  <sheetFormatPr defaultRowHeight="12.75" x14ac:dyDescent="0.25"/>
  <cols>
    <col min="1" max="1" width="4.5703125" style="169" customWidth="1"/>
    <col min="2" max="2" width="45.28515625" style="169" customWidth="1"/>
    <col min="3" max="3" width="22.42578125" style="169" customWidth="1"/>
    <col min="4" max="4" width="25.7109375" style="169" customWidth="1"/>
    <col min="5" max="5" width="26.85546875" style="169" customWidth="1"/>
    <col min="6" max="6" width="19.85546875" style="169" customWidth="1"/>
    <col min="7" max="7" width="16.28515625" style="169" customWidth="1"/>
    <col min="8" max="8" width="14.85546875" style="169" bestFit="1" customWidth="1"/>
    <col min="9" max="9" width="16" style="169" bestFit="1" customWidth="1"/>
    <col min="10" max="16384" width="9.140625" style="169"/>
  </cols>
  <sheetData>
    <row r="1" spans="1:9" ht="26.25" customHeight="1" x14ac:dyDescent="0.25">
      <c r="E1" s="621"/>
      <c r="F1" s="621"/>
      <c r="G1" s="518" t="s">
        <v>1394</v>
      </c>
    </row>
    <row r="2" spans="1:9" ht="24" x14ac:dyDescent="0.4">
      <c r="A2" s="622" t="s">
        <v>1389</v>
      </c>
      <c r="B2" s="622"/>
      <c r="C2" s="622"/>
      <c r="D2" s="622"/>
      <c r="E2" s="622"/>
      <c r="F2" s="622"/>
      <c r="G2" s="622"/>
    </row>
    <row r="3" spans="1:9" ht="18.75" customHeight="1" x14ac:dyDescent="0.25">
      <c r="A3" s="517"/>
      <c r="B3" s="517"/>
      <c r="C3" s="517"/>
      <c r="D3" s="517"/>
      <c r="E3" s="517"/>
      <c r="F3" s="517"/>
    </row>
    <row r="4" spans="1:9" ht="18.75" customHeight="1" x14ac:dyDescent="0.25">
      <c r="A4" s="517"/>
      <c r="B4" s="517"/>
      <c r="C4" s="517"/>
      <c r="D4" s="517"/>
      <c r="E4" s="517"/>
      <c r="F4" s="517"/>
    </row>
    <row r="5" spans="1:9" ht="32.25" customHeight="1" x14ac:dyDescent="0.25">
      <c r="A5" s="532" t="s">
        <v>79</v>
      </c>
      <c r="B5" s="532" t="s">
        <v>1323</v>
      </c>
      <c r="C5" s="532" t="s">
        <v>1324</v>
      </c>
      <c r="D5" s="532" t="s">
        <v>1325</v>
      </c>
      <c r="E5" s="532" t="s">
        <v>1326</v>
      </c>
      <c r="F5" s="532" t="s">
        <v>1327</v>
      </c>
      <c r="G5" s="532" t="s">
        <v>1328</v>
      </c>
    </row>
    <row r="6" spans="1:9" ht="31.5" customHeight="1" x14ac:dyDescent="0.25">
      <c r="A6" s="620">
        <v>1</v>
      </c>
      <c r="B6" s="623" t="s">
        <v>1329</v>
      </c>
      <c r="C6" s="623" t="s">
        <v>1330</v>
      </c>
      <c r="D6" s="624">
        <v>523480</v>
      </c>
      <c r="E6" s="529" t="s">
        <v>1331</v>
      </c>
      <c r="F6" s="625">
        <v>38356</v>
      </c>
      <c r="G6" s="620" t="s">
        <v>1332</v>
      </c>
    </row>
    <row r="7" spans="1:9" ht="31.5" customHeight="1" x14ac:dyDescent="0.25">
      <c r="A7" s="620"/>
      <c r="B7" s="623"/>
      <c r="C7" s="623"/>
      <c r="D7" s="624"/>
      <c r="E7" s="529" t="s">
        <v>1333</v>
      </c>
      <c r="F7" s="625"/>
      <c r="G7" s="620"/>
    </row>
    <row r="8" spans="1:9" ht="31.5" customHeight="1" x14ac:dyDescent="0.25">
      <c r="A8" s="620">
        <v>2</v>
      </c>
      <c r="B8" s="623" t="s">
        <v>1334</v>
      </c>
      <c r="C8" s="623" t="s">
        <v>1335</v>
      </c>
      <c r="D8" s="624">
        <v>26463657878.57</v>
      </c>
      <c r="E8" s="529" t="s">
        <v>1336</v>
      </c>
      <c r="F8" s="625">
        <v>37621</v>
      </c>
      <c r="G8" s="620" t="s">
        <v>1332</v>
      </c>
    </row>
    <row r="9" spans="1:9" ht="31.5" customHeight="1" x14ac:dyDescent="0.25">
      <c r="A9" s="620"/>
      <c r="B9" s="623"/>
      <c r="C9" s="623"/>
      <c r="D9" s="624"/>
      <c r="E9" s="519" t="s">
        <v>1390</v>
      </c>
      <c r="F9" s="625"/>
      <c r="G9" s="620"/>
    </row>
    <row r="10" spans="1:9" ht="31.5" customHeight="1" x14ac:dyDescent="0.25">
      <c r="A10" s="620">
        <v>3</v>
      </c>
      <c r="B10" s="623" t="s">
        <v>1337</v>
      </c>
      <c r="C10" s="623" t="s">
        <v>1338</v>
      </c>
      <c r="D10" s="624">
        <v>127911697.04000001</v>
      </c>
      <c r="E10" s="529" t="s">
        <v>1339</v>
      </c>
      <c r="F10" s="625" t="s">
        <v>1340</v>
      </c>
      <c r="G10" s="620" t="s">
        <v>1332</v>
      </c>
    </row>
    <row r="11" spans="1:9" ht="31.5" customHeight="1" x14ac:dyDescent="0.25">
      <c r="A11" s="620"/>
      <c r="B11" s="623"/>
      <c r="C11" s="623"/>
      <c r="D11" s="624"/>
      <c r="E11" s="519" t="s">
        <v>1391</v>
      </c>
      <c r="F11" s="625"/>
      <c r="G11" s="620"/>
    </row>
    <row r="12" spans="1:9" ht="31.5" customHeight="1" x14ac:dyDescent="0.25">
      <c r="A12" s="528">
        <v>4</v>
      </c>
      <c r="B12" s="529" t="s">
        <v>1341</v>
      </c>
      <c r="C12" s="529" t="s">
        <v>1342</v>
      </c>
      <c r="D12" s="520">
        <v>1084798294.47</v>
      </c>
      <c r="E12" s="529" t="s">
        <v>780</v>
      </c>
      <c r="F12" s="531" t="s">
        <v>780</v>
      </c>
      <c r="G12" s="528" t="s">
        <v>780</v>
      </c>
    </row>
    <row r="13" spans="1:9" ht="31.5" customHeight="1" x14ac:dyDescent="0.25">
      <c r="A13" s="620">
        <v>5</v>
      </c>
      <c r="B13" s="623" t="s">
        <v>1343</v>
      </c>
      <c r="C13" s="623" t="s">
        <v>1344</v>
      </c>
      <c r="D13" s="624">
        <v>123283380.91</v>
      </c>
      <c r="E13" s="529" t="s">
        <v>1345</v>
      </c>
      <c r="F13" s="625">
        <v>38027</v>
      </c>
      <c r="G13" s="620" t="s">
        <v>1332</v>
      </c>
      <c r="H13" s="578"/>
      <c r="I13" s="228"/>
    </row>
    <row r="14" spans="1:9" ht="31.5" customHeight="1" x14ac:dyDescent="0.25">
      <c r="A14" s="620"/>
      <c r="B14" s="623"/>
      <c r="C14" s="623"/>
      <c r="D14" s="624"/>
      <c r="E14" s="523" t="s">
        <v>1392</v>
      </c>
      <c r="F14" s="625"/>
      <c r="G14" s="620"/>
    </row>
    <row r="15" spans="1:9" ht="31.5" customHeight="1" x14ac:dyDescent="0.25">
      <c r="A15" s="528">
        <v>6</v>
      </c>
      <c r="B15" s="529" t="s">
        <v>1346</v>
      </c>
      <c r="C15" s="529" t="s">
        <v>1347</v>
      </c>
      <c r="D15" s="530">
        <v>115965231.28</v>
      </c>
      <c r="E15" s="529" t="s">
        <v>1348</v>
      </c>
      <c r="F15" s="531">
        <v>38870</v>
      </c>
      <c r="G15" s="528" t="s">
        <v>1332</v>
      </c>
    </row>
    <row r="16" spans="1:9" ht="31.5" customHeight="1" x14ac:dyDescent="0.25">
      <c r="A16" s="528">
        <v>7</v>
      </c>
      <c r="B16" s="529" t="s">
        <v>1349</v>
      </c>
      <c r="C16" s="529" t="s">
        <v>1350</v>
      </c>
      <c r="D16" s="530">
        <v>96838220.980000004</v>
      </c>
      <c r="E16" s="529" t="s">
        <v>1348</v>
      </c>
      <c r="F16" s="531">
        <v>39393</v>
      </c>
      <c r="G16" s="528" t="s">
        <v>1332</v>
      </c>
    </row>
    <row r="17" spans="1:9" ht="31.5" customHeight="1" x14ac:dyDescent="0.25">
      <c r="A17" s="528">
        <v>8</v>
      </c>
      <c r="B17" s="529" t="s">
        <v>1351</v>
      </c>
      <c r="C17" s="529" t="s">
        <v>1352</v>
      </c>
      <c r="D17" s="530">
        <v>67772125.870000005</v>
      </c>
      <c r="E17" s="529" t="s">
        <v>1353</v>
      </c>
      <c r="F17" s="531">
        <v>38874</v>
      </c>
      <c r="G17" s="528" t="s">
        <v>1332</v>
      </c>
    </row>
    <row r="18" spans="1:9" ht="31.5" customHeight="1" x14ac:dyDescent="0.25">
      <c r="A18" s="620">
        <v>9</v>
      </c>
      <c r="B18" s="623" t="s">
        <v>1354</v>
      </c>
      <c r="C18" s="623" t="s">
        <v>1355</v>
      </c>
      <c r="D18" s="624">
        <v>6801625.7000000002</v>
      </c>
      <c r="E18" s="529" t="s">
        <v>1356</v>
      </c>
      <c r="F18" s="625">
        <v>40164</v>
      </c>
      <c r="G18" s="528"/>
    </row>
    <row r="19" spans="1:9" ht="31.5" customHeight="1" x14ac:dyDescent="0.25">
      <c r="A19" s="620"/>
      <c r="B19" s="623"/>
      <c r="C19" s="623"/>
      <c r="D19" s="624"/>
      <c r="E19" s="529" t="s">
        <v>1357</v>
      </c>
      <c r="F19" s="625"/>
      <c r="G19" s="528" t="s">
        <v>1332</v>
      </c>
      <c r="I19" s="516"/>
    </row>
    <row r="20" spans="1:9" ht="31.5" customHeight="1" x14ac:dyDescent="0.25">
      <c r="A20" s="528">
        <v>10</v>
      </c>
      <c r="B20" s="529" t="s">
        <v>1358</v>
      </c>
      <c r="C20" s="529" t="s">
        <v>1359</v>
      </c>
      <c r="D20" s="530">
        <v>29272933.16</v>
      </c>
      <c r="E20" s="529" t="s">
        <v>1360</v>
      </c>
      <c r="F20" s="531">
        <v>37418</v>
      </c>
      <c r="G20" s="528" t="s">
        <v>1332</v>
      </c>
    </row>
    <row r="21" spans="1:9" ht="31.5" customHeight="1" x14ac:dyDescent="0.25">
      <c r="A21" s="528">
        <v>11</v>
      </c>
      <c r="B21" s="529" t="s">
        <v>1361</v>
      </c>
      <c r="C21" s="529" t="s">
        <v>1362</v>
      </c>
      <c r="D21" s="530">
        <v>20971290</v>
      </c>
      <c r="E21" s="529" t="s">
        <v>1363</v>
      </c>
      <c r="F21" s="531">
        <v>37418</v>
      </c>
      <c r="G21" s="528" t="s">
        <v>1332</v>
      </c>
    </row>
    <row r="22" spans="1:9" ht="31.5" customHeight="1" x14ac:dyDescent="0.25">
      <c r="A22" s="528">
        <v>12</v>
      </c>
      <c r="B22" s="529" t="s">
        <v>1364</v>
      </c>
      <c r="C22" s="529" t="s">
        <v>1365</v>
      </c>
      <c r="D22" s="530">
        <v>19280230.09</v>
      </c>
      <c r="E22" s="529"/>
      <c r="F22" s="531">
        <v>37418</v>
      </c>
      <c r="G22" s="528" t="s">
        <v>1332</v>
      </c>
    </row>
    <row r="23" spans="1:9" ht="31.5" customHeight="1" x14ac:dyDescent="0.25">
      <c r="A23" s="528">
        <v>13</v>
      </c>
      <c r="B23" s="529" t="s">
        <v>1366</v>
      </c>
      <c r="C23" s="529" t="s">
        <v>1367</v>
      </c>
      <c r="D23" s="530">
        <v>15815587.699999999</v>
      </c>
      <c r="E23" s="529" t="s">
        <v>1368</v>
      </c>
      <c r="F23" s="531">
        <v>37418</v>
      </c>
      <c r="G23" s="528" t="s">
        <v>1332</v>
      </c>
    </row>
    <row r="24" spans="1:9" ht="31.5" customHeight="1" x14ac:dyDescent="0.25">
      <c r="A24" s="528">
        <v>14</v>
      </c>
      <c r="B24" s="529" t="s">
        <v>1369</v>
      </c>
      <c r="C24" s="529" t="s">
        <v>1370</v>
      </c>
      <c r="D24" s="530">
        <v>4513211.1399999997</v>
      </c>
      <c r="E24" s="529"/>
      <c r="F24" s="531">
        <v>37418</v>
      </c>
      <c r="G24" s="528" t="s">
        <v>1332</v>
      </c>
    </row>
    <row r="25" spans="1:9" ht="31.5" customHeight="1" x14ac:dyDescent="0.25">
      <c r="A25" s="528">
        <v>15</v>
      </c>
      <c r="B25" s="529" t="s">
        <v>1371</v>
      </c>
      <c r="C25" s="529" t="s">
        <v>1372</v>
      </c>
      <c r="D25" s="530">
        <v>2780461</v>
      </c>
      <c r="E25" s="529" t="s">
        <v>1373</v>
      </c>
      <c r="F25" s="531">
        <v>37418</v>
      </c>
      <c r="G25" s="528" t="s">
        <v>1332</v>
      </c>
    </row>
    <row r="26" spans="1:9" ht="31.5" customHeight="1" x14ac:dyDescent="0.25">
      <c r="A26" s="528">
        <v>16</v>
      </c>
      <c r="B26" s="529" t="s">
        <v>1374</v>
      </c>
      <c r="C26" s="529" t="s">
        <v>1375</v>
      </c>
      <c r="D26" s="530">
        <v>2379638.64</v>
      </c>
      <c r="E26" s="529"/>
      <c r="F26" s="531">
        <v>37418</v>
      </c>
      <c r="G26" s="528" t="s">
        <v>1332</v>
      </c>
    </row>
    <row r="27" spans="1:9" ht="31.5" customHeight="1" x14ac:dyDescent="0.25">
      <c r="A27" s="620">
        <v>17</v>
      </c>
      <c r="B27" s="623" t="s">
        <v>1376</v>
      </c>
      <c r="C27" s="623" t="s">
        <v>1377</v>
      </c>
      <c r="D27" s="624">
        <v>1485894</v>
      </c>
      <c r="E27" s="529" t="s">
        <v>1378</v>
      </c>
      <c r="F27" s="625">
        <v>37418</v>
      </c>
      <c r="G27" s="620" t="s">
        <v>1332</v>
      </c>
    </row>
    <row r="28" spans="1:9" ht="31.5" customHeight="1" x14ac:dyDescent="0.25">
      <c r="A28" s="620"/>
      <c r="B28" s="623"/>
      <c r="C28" s="623"/>
      <c r="D28" s="624"/>
      <c r="E28" s="529" t="s">
        <v>1379</v>
      </c>
      <c r="F28" s="625"/>
      <c r="G28" s="620"/>
    </row>
    <row r="29" spans="1:9" ht="31.5" customHeight="1" x14ac:dyDescent="0.25">
      <c r="A29" s="528">
        <v>18</v>
      </c>
      <c r="B29" s="529" t="s">
        <v>1380</v>
      </c>
      <c r="C29" s="529" t="s">
        <v>1381</v>
      </c>
      <c r="D29" s="530">
        <v>1039495.42</v>
      </c>
      <c r="E29" s="529" t="s">
        <v>1382</v>
      </c>
      <c r="F29" s="531">
        <v>37973</v>
      </c>
      <c r="G29" s="528" t="s">
        <v>1332</v>
      </c>
    </row>
    <row r="30" spans="1:9" ht="31.5" customHeight="1" x14ac:dyDescent="0.25">
      <c r="A30" s="620">
        <v>19</v>
      </c>
      <c r="B30" s="623" t="s">
        <v>1361</v>
      </c>
      <c r="C30" s="623" t="s">
        <v>1383</v>
      </c>
      <c r="D30" s="624">
        <v>238132</v>
      </c>
      <c r="E30" s="529" t="s">
        <v>1384</v>
      </c>
      <c r="F30" s="625">
        <v>37418</v>
      </c>
      <c r="G30" s="620" t="s">
        <v>1332</v>
      </c>
    </row>
    <row r="31" spans="1:9" ht="31.5" customHeight="1" x14ac:dyDescent="0.25">
      <c r="A31" s="620"/>
      <c r="B31" s="623"/>
      <c r="C31" s="623"/>
      <c r="D31" s="624"/>
      <c r="E31" s="529" t="s">
        <v>1385</v>
      </c>
      <c r="F31" s="625"/>
      <c r="G31" s="620"/>
    </row>
    <row r="32" spans="1:9" ht="31.5" customHeight="1" x14ac:dyDescent="0.25">
      <c r="A32" s="620"/>
      <c r="B32" s="623"/>
      <c r="C32" s="623"/>
      <c r="D32" s="624"/>
      <c r="E32" s="529" t="s">
        <v>1386</v>
      </c>
      <c r="F32" s="625"/>
      <c r="G32" s="620"/>
    </row>
    <row r="33" spans="1:7" ht="31.5" customHeight="1" x14ac:dyDescent="0.25">
      <c r="A33" s="528">
        <v>20</v>
      </c>
      <c r="B33" s="529" t="s">
        <v>1374</v>
      </c>
      <c r="C33" s="529" t="s">
        <v>1387</v>
      </c>
      <c r="D33" s="530">
        <v>170836.63</v>
      </c>
      <c r="E33" s="529" t="s">
        <v>1388</v>
      </c>
      <c r="F33" s="531">
        <v>37418</v>
      </c>
      <c r="G33" s="528" t="s">
        <v>1332</v>
      </c>
    </row>
    <row r="34" spans="1:7" ht="24.75" customHeight="1" x14ac:dyDescent="0.25">
      <c r="A34" s="629">
        <v>21</v>
      </c>
      <c r="B34" s="631" t="s">
        <v>1415</v>
      </c>
      <c r="C34" s="631" t="s">
        <v>1416</v>
      </c>
      <c r="D34" s="624">
        <v>0</v>
      </c>
      <c r="E34" s="626" t="s">
        <v>780</v>
      </c>
      <c r="F34" s="626" t="s">
        <v>780</v>
      </c>
      <c r="G34" s="626" t="s">
        <v>780</v>
      </c>
    </row>
    <row r="35" spans="1:7" ht="24.75" customHeight="1" x14ac:dyDescent="0.25">
      <c r="A35" s="630"/>
      <c r="B35" s="632"/>
      <c r="C35" s="632"/>
      <c r="D35" s="624"/>
      <c r="E35" s="627"/>
      <c r="F35" s="627"/>
      <c r="G35" s="627"/>
    </row>
    <row r="36" spans="1:7" ht="31.5" customHeight="1" x14ac:dyDescent="0.25">
      <c r="A36" s="528">
        <v>22</v>
      </c>
      <c r="B36" s="529" t="s">
        <v>1417</v>
      </c>
      <c r="C36" s="529" t="s">
        <v>1418</v>
      </c>
      <c r="D36" s="530">
        <v>0</v>
      </c>
      <c r="E36" s="579" t="s">
        <v>780</v>
      </c>
      <c r="F36" s="579" t="s">
        <v>780</v>
      </c>
      <c r="G36" s="579" t="s">
        <v>780</v>
      </c>
    </row>
    <row r="37" spans="1:7" ht="31.5" customHeight="1" x14ac:dyDescent="0.25">
      <c r="A37" s="528">
        <v>23</v>
      </c>
      <c r="B37" s="529" t="s">
        <v>1419</v>
      </c>
      <c r="C37" s="529" t="s">
        <v>1420</v>
      </c>
      <c r="D37" s="530">
        <v>0</v>
      </c>
      <c r="E37" s="579" t="s">
        <v>780</v>
      </c>
      <c r="F37" s="579" t="s">
        <v>780</v>
      </c>
      <c r="G37" s="579" t="s">
        <v>780</v>
      </c>
    </row>
    <row r="38" spans="1:7" ht="31.5" customHeight="1" x14ac:dyDescent="0.25">
      <c r="A38" s="528">
        <v>24</v>
      </c>
      <c r="B38" s="529" t="s">
        <v>1421</v>
      </c>
      <c r="C38" s="529" t="s">
        <v>1422</v>
      </c>
      <c r="D38" s="530">
        <v>0</v>
      </c>
      <c r="E38" s="579" t="s">
        <v>780</v>
      </c>
      <c r="F38" s="579" t="s">
        <v>780</v>
      </c>
      <c r="G38" s="579" t="s">
        <v>780</v>
      </c>
    </row>
    <row r="39" spans="1:7" ht="31.5" customHeight="1" x14ac:dyDescent="0.25">
      <c r="A39" s="528">
        <v>25</v>
      </c>
      <c r="B39" s="529" t="s">
        <v>1423</v>
      </c>
      <c r="C39" s="529" t="s">
        <v>1424</v>
      </c>
      <c r="D39" s="530">
        <v>0</v>
      </c>
      <c r="E39" s="579" t="s">
        <v>780</v>
      </c>
      <c r="F39" s="579" t="s">
        <v>780</v>
      </c>
      <c r="G39" s="579" t="s">
        <v>780</v>
      </c>
    </row>
    <row r="40" spans="1:7" ht="31.5" customHeight="1" x14ac:dyDescent="0.25">
      <c r="A40" s="528">
        <v>26</v>
      </c>
      <c r="B40" s="529" t="s">
        <v>1425</v>
      </c>
      <c r="C40" s="529" t="s">
        <v>1426</v>
      </c>
      <c r="D40" s="530">
        <v>0</v>
      </c>
      <c r="E40" s="579" t="s">
        <v>780</v>
      </c>
      <c r="F40" s="579" t="s">
        <v>780</v>
      </c>
      <c r="G40" s="579" t="s">
        <v>780</v>
      </c>
    </row>
    <row r="41" spans="1:7" ht="31.5" customHeight="1" x14ac:dyDescent="0.25">
      <c r="A41" s="528">
        <v>27</v>
      </c>
      <c r="B41" s="529" t="s">
        <v>1427</v>
      </c>
      <c r="C41" s="529" t="s">
        <v>1428</v>
      </c>
      <c r="D41" s="530">
        <v>0</v>
      </c>
      <c r="E41" s="579" t="s">
        <v>780</v>
      </c>
      <c r="F41" s="579" t="s">
        <v>780</v>
      </c>
      <c r="G41" s="579" t="s">
        <v>780</v>
      </c>
    </row>
    <row r="42" spans="1:7" ht="31.5" customHeight="1" x14ac:dyDescent="0.25">
      <c r="A42" s="528">
        <v>28</v>
      </c>
      <c r="B42" s="529" t="s">
        <v>1429</v>
      </c>
      <c r="C42" s="529" t="s">
        <v>1430</v>
      </c>
      <c r="D42" s="530">
        <v>0</v>
      </c>
      <c r="E42" s="579" t="s">
        <v>780</v>
      </c>
      <c r="F42" s="579" t="s">
        <v>780</v>
      </c>
      <c r="G42" s="579" t="s">
        <v>780</v>
      </c>
    </row>
    <row r="43" spans="1:7" ht="31.5" customHeight="1" x14ac:dyDescent="0.25">
      <c r="A43" s="628" t="s">
        <v>844</v>
      </c>
      <c r="B43" s="628"/>
      <c r="C43" s="628"/>
      <c r="D43" s="521">
        <f>SUM(D6:D33)</f>
        <v>28185499644.599998</v>
      </c>
      <c r="E43" s="522"/>
      <c r="F43" s="522"/>
      <c r="G43" s="522"/>
    </row>
  </sheetData>
  <mergeCells count="51">
    <mergeCell ref="G34:G35"/>
    <mergeCell ref="A43:C43"/>
    <mergeCell ref="A34:A35"/>
    <mergeCell ref="B34:B35"/>
    <mergeCell ref="C34:C35"/>
    <mergeCell ref="D34:D35"/>
    <mergeCell ref="E34:E35"/>
    <mergeCell ref="F34:F35"/>
    <mergeCell ref="G27:G28"/>
    <mergeCell ref="A30:A32"/>
    <mergeCell ref="B30:B32"/>
    <mergeCell ref="C30:C32"/>
    <mergeCell ref="D30:D32"/>
    <mergeCell ref="F30:F32"/>
    <mergeCell ref="G30:G32"/>
    <mergeCell ref="A27:A28"/>
    <mergeCell ref="B27:B28"/>
    <mergeCell ref="C27:C28"/>
    <mergeCell ref="D27:D28"/>
    <mergeCell ref="F27:F28"/>
    <mergeCell ref="A18:A19"/>
    <mergeCell ref="B18:B19"/>
    <mergeCell ref="C18:C19"/>
    <mergeCell ref="D18:D19"/>
    <mergeCell ref="F18:F19"/>
    <mergeCell ref="G13:G14"/>
    <mergeCell ref="A10:A11"/>
    <mergeCell ref="B10:B11"/>
    <mergeCell ref="C10:C11"/>
    <mergeCell ref="D10:D11"/>
    <mergeCell ref="F10:F11"/>
    <mergeCell ref="G10:G11"/>
    <mergeCell ref="A13:A14"/>
    <mergeCell ref="B13:B14"/>
    <mergeCell ref="C13:C14"/>
    <mergeCell ref="D13:D14"/>
    <mergeCell ref="F13:F14"/>
    <mergeCell ref="G8:G9"/>
    <mergeCell ref="E1:F1"/>
    <mergeCell ref="A2:G2"/>
    <mergeCell ref="A6:A7"/>
    <mergeCell ref="B6:B7"/>
    <mergeCell ref="C6:C7"/>
    <mergeCell ref="D6:D7"/>
    <mergeCell ref="F6:F7"/>
    <mergeCell ref="G6:G7"/>
    <mergeCell ref="A8:A9"/>
    <mergeCell ref="B8:B9"/>
    <mergeCell ref="C8:C9"/>
    <mergeCell ref="D8:D9"/>
    <mergeCell ref="F8:F9"/>
  </mergeCells>
  <printOptions horizontalCentered="1"/>
  <pageMargins left="0.70866141732283505" right="0.70866141732283505" top="0.74803149606299202" bottom="0.74803149606299202" header="0.31496062992126" footer="0.31496062992126"/>
  <pageSetup paperSize="9" scale="54" firstPageNumber="177" orientation="portrait" useFirstPageNumber="1" r:id="rId1"/>
  <rowBreaks count="1" manualBreakCount="1">
    <brk id="7" max="6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4"/>
  <sheetViews>
    <sheetView view="pageBreakPreview" zoomScaleSheetLayoutView="100" workbookViewId="0">
      <selection activeCell="G18" sqref="G18"/>
    </sheetView>
  </sheetViews>
  <sheetFormatPr defaultRowHeight="15" x14ac:dyDescent="0.25"/>
  <cols>
    <col min="1" max="1" width="3.7109375" style="100" bestFit="1" customWidth="1"/>
    <col min="2" max="2" width="3.42578125" style="100" customWidth="1"/>
    <col min="3" max="3" width="52.140625" style="100" bestFit="1" customWidth="1"/>
    <col min="4" max="4" width="24.28515625" style="100" bestFit="1" customWidth="1"/>
    <col min="5" max="7" width="9.140625" style="100"/>
    <col min="8" max="8" width="17.7109375" style="100" bestFit="1" customWidth="1"/>
    <col min="9" max="9" width="22.5703125" style="100" bestFit="1" customWidth="1"/>
    <col min="10" max="16384" width="9.140625" style="100"/>
  </cols>
  <sheetData>
    <row r="1" spans="1:9" x14ac:dyDescent="0.25">
      <c r="D1" s="106" t="s">
        <v>825</v>
      </c>
    </row>
    <row r="2" spans="1:9" ht="17.25" x14ac:dyDescent="0.25">
      <c r="A2" s="635" t="s">
        <v>886</v>
      </c>
      <c r="B2" s="635"/>
      <c r="C2" s="635"/>
      <c r="D2" s="635"/>
      <c r="I2" s="101"/>
    </row>
    <row r="4" spans="1:9" s="107" customFormat="1" ht="28.5" customHeight="1" x14ac:dyDescent="0.25">
      <c r="A4" s="448" t="s">
        <v>79</v>
      </c>
      <c r="B4" s="640" t="s">
        <v>1</v>
      </c>
      <c r="C4" s="641"/>
      <c r="D4" s="449" t="s">
        <v>873</v>
      </c>
    </row>
    <row r="5" spans="1:9" s="110" customFormat="1" ht="19.5" customHeight="1" x14ac:dyDescent="0.25">
      <c r="A5" s="108">
        <v>1</v>
      </c>
      <c r="B5" s="636" t="s">
        <v>4</v>
      </c>
      <c r="C5" s="637"/>
      <c r="D5" s="109">
        <f>SUM(D6:D13)-887544355</f>
        <v>118342255498</v>
      </c>
      <c r="H5" s="230"/>
      <c r="I5" s="102"/>
    </row>
    <row r="6" spans="1:9" s="110" customFormat="1" ht="19.5" customHeight="1" x14ac:dyDescent="0.25">
      <c r="A6" s="111"/>
      <c r="B6" s="112" t="s">
        <v>5</v>
      </c>
      <c r="C6" s="113" t="s">
        <v>983</v>
      </c>
      <c r="D6" s="114">
        <v>114179709516</v>
      </c>
      <c r="I6" s="115"/>
    </row>
    <row r="7" spans="1:9" s="110" customFormat="1" ht="19.5" customHeight="1" x14ac:dyDescent="0.25">
      <c r="A7" s="111"/>
      <c r="B7" s="112" t="s">
        <v>6</v>
      </c>
      <c r="C7" s="113" t="s">
        <v>984</v>
      </c>
      <c r="D7" s="114">
        <v>27617308</v>
      </c>
      <c r="I7" s="115"/>
    </row>
    <row r="8" spans="1:9" s="110" customFormat="1" ht="19.5" customHeight="1" x14ac:dyDescent="0.25">
      <c r="A8" s="116"/>
      <c r="B8" s="112" t="s">
        <v>7</v>
      </c>
      <c r="C8" s="113" t="s">
        <v>238</v>
      </c>
      <c r="D8" s="114">
        <v>2359491119</v>
      </c>
    </row>
    <row r="9" spans="1:9" s="110" customFormat="1" ht="19.5" hidden="1" customHeight="1" x14ac:dyDescent="0.25">
      <c r="A9" s="116"/>
      <c r="B9" s="112" t="s">
        <v>8</v>
      </c>
      <c r="C9" s="113" t="s">
        <v>982</v>
      </c>
      <c r="D9" s="114">
        <v>887544355</v>
      </c>
    </row>
    <row r="10" spans="1:9" s="110" customFormat="1" ht="19.5" customHeight="1" x14ac:dyDescent="0.25">
      <c r="A10" s="116"/>
      <c r="B10" s="117" t="s">
        <v>8</v>
      </c>
      <c r="C10" s="113" t="s">
        <v>989</v>
      </c>
      <c r="D10" s="114">
        <v>869408745</v>
      </c>
    </row>
    <row r="11" spans="1:9" s="110" customFormat="1" ht="19.5" customHeight="1" x14ac:dyDescent="0.25">
      <c r="A11" s="116"/>
      <c r="B11" s="452" t="s">
        <v>885</v>
      </c>
      <c r="C11" s="453" t="s">
        <v>985</v>
      </c>
      <c r="D11" s="114">
        <v>895853775</v>
      </c>
    </row>
    <row r="12" spans="1:9" s="110" customFormat="1" ht="19.5" customHeight="1" x14ac:dyDescent="0.25">
      <c r="A12" s="116"/>
      <c r="B12" s="452" t="s">
        <v>1188</v>
      </c>
      <c r="C12" s="454" t="s">
        <v>986</v>
      </c>
      <c r="D12" s="114">
        <v>6961825</v>
      </c>
    </row>
    <row r="13" spans="1:9" s="110" customFormat="1" ht="19.5" customHeight="1" x14ac:dyDescent="0.25">
      <c r="A13" s="116"/>
      <c r="B13" s="452" t="s">
        <v>988</v>
      </c>
      <c r="C13" s="454" t="s">
        <v>987</v>
      </c>
      <c r="D13" s="114">
        <v>3213210</v>
      </c>
    </row>
    <row r="14" spans="1:9" s="107" customFormat="1" ht="19.5" customHeight="1" x14ac:dyDescent="0.25">
      <c r="A14" s="118"/>
      <c r="B14" s="455"/>
      <c r="C14" s="456"/>
      <c r="D14" s="120"/>
      <c r="I14" s="103"/>
    </row>
    <row r="15" spans="1:9" ht="19.5" customHeight="1" x14ac:dyDescent="0.25">
      <c r="A15" s="121">
        <v>2</v>
      </c>
      <c r="B15" s="638" t="s">
        <v>2</v>
      </c>
      <c r="C15" s="639"/>
      <c r="D15" s="122">
        <f>SUM(D16:D17)</f>
        <v>133902893</v>
      </c>
    </row>
    <row r="16" spans="1:9" ht="19.5" customHeight="1" x14ac:dyDescent="0.25">
      <c r="A16" s="123"/>
      <c r="B16" s="112" t="s">
        <v>5</v>
      </c>
      <c r="C16" s="456" t="s">
        <v>10</v>
      </c>
      <c r="D16" s="124">
        <v>12524500</v>
      </c>
    </row>
    <row r="17" spans="1:9" ht="19.5" customHeight="1" x14ac:dyDescent="0.25">
      <c r="A17" s="123"/>
      <c r="B17" s="112" t="s">
        <v>6</v>
      </c>
      <c r="C17" s="456" t="s">
        <v>884</v>
      </c>
      <c r="D17" s="124">
        <v>121378393</v>
      </c>
      <c r="I17" s="103"/>
    </row>
    <row r="18" spans="1:9" ht="19.5" customHeight="1" x14ac:dyDescent="0.25">
      <c r="A18" s="123"/>
      <c r="B18" s="112"/>
      <c r="C18" s="456"/>
      <c r="D18" s="124"/>
    </row>
    <row r="19" spans="1:9" ht="19.5" customHeight="1" x14ac:dyDescent="0.25">
      <c r="A19" s="121">
        <v>3</v>
      </c>
      <c r="B19" s="638" t="s">
        <v>3</v>
      </c>
      <c r="C19" s="639"/>
      <c r="D19" s="122">
        <f>SUM(D20:D21)-7344000</f>
        <v>4845733600</v>
      </c>
    </row>
    <row r="20" spans="1:9" ht="19.5" hidden="1" customHeight="1" x14ac:dyDescent="0.25">
      <c r="A20" s="123"/>
      <c r="B20" s="229" t="s">
        <v>5</v>
      </c>
      <c r="C20" s="119" t="s">
        <v>981</v>
      </c>
      <c r="D20" s="125">
        <v>7344000</v>
      </c>
    </row>
    <row r="21" spans="1:9" ht="19.5" customHeight="1" x14ac:dyDescent="0.25">
      <c r="A21" s="121"/>
      <c r="B21" s="457" t="s">
        <v>5</v>
      </c>
      <c r="C21" s="458" t="s">
        <v>887</v>
      </c>
      <c r="D21" s="125">
        <f>2237640600+2608093000</f>
        <v>4845733600</v>
      </c>
    </row>
    <row r="22" spans="1:9" ht="19.5" customHeight="1" x14ac:dyDescent="0.25">
      <c r="A22" s="231"/>
      <c r="B22" s="633" t="s">
        <v>9</v>
      </c>
      <c r="C22" s="634"/>
      <c r="D22" s="232">
        <f>D5+D15+D19</f>
        <v>123321891991</v>
      </c>
    </row>
    <row r="23" spans="1:9" x14ac:dyDescent="0.25">
      <c r="D23" s="104"/>
    </row>
    <row r="24" spans="1:9" x14ac:dyDescent="0.25">
      <c r="D24" s="105"/>
    </row>
  </sheetData>
  <mergeCells count="6">
    <mergeCell ref="B22:C22"/>
    <mergeCell ref="A2:D2"/>
    <mergeCell ref="B5:C5"/>
    <mergeCell ref="B15:C15"/>
    <mergeCell ref="B19:C19"/>
    <mergeCell ref="B4:C4"/>
  </mergeCells>
  <pageMargins left="1.08" right="0.7" top="0.75" bottom="0.75" header="0.3" footer="0.3"/>
  <pageSetup paperSize="9" scale="98" orientation="portrait" r:id="rId1"/>
  <colBreaks count="1" manualBreakCount="1">
    <brk id="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31</vt:i4>
      </vt:variant>
      <vt:variant>
        <vt:lpstr>Named Ranges</vt:lpstr>
      </vt:variant>
      <vt:variant>
        <vt:i4>35</vt:i4>
      </vt:variant>
    </vt:vector>
  </HeadingPairs>
  <TitlesOfParts>
    <vt:vector size="66" baseType="lpstr">
      <vt:lpstr>1.LRA Lain2 PAA Sah</vt:lpstr>
      <vt:lpstr>2.Belanja Barang</vt:lpstr>
      <vt:lpstr>2a. bnja BARANG DAN JASA BLUD </vt:lpstr>
      <vt:lpstr>3.Belanja Hibah Barang Jasa</vt:lpstr>
      <vt:lpstr>4.Blj Hibah Brg Jasa Otsus</vt:lpstr>
      <vt:lpstr>5.Belanja Alat Mesin</vt:lpstr>
      <vt:lpstr>6.Belanja Gedung bgnan</vt:lpstr>
      <vt:lpstr>6a. Rekening yg Baru Ditemukan</vt:lpstr>
      <vt:lpstr>7.Piutang BLUD</vt:lpstr>
      <vt:lpstr>8.Habis Pakai</vt:lpstr>
      <vt:lpstr>9a.Bahan dan material</vt:lpstr>
      <vt:lpstr>9b. Obat Expire</vt:lpstr>
      <vt:lpstr>9c. Medis Habis Pakai</vt:lpstr>
      <vt:lpstr>9d. OBAT GUDANG FARMASI</vt:lpstr>
      <vt:lpstr>9e. REAGENSIA</vt:lpstr>
      <vt:lpstr>10.Brg Diserahkan</vt:lpstr>
      <vt:lpstr>11.Dana LUEP</vt:lpstr>
      <vt:lpstr>12. ATB  </vt:lpstr>
      <vt:lpstr>13.ASET RB</vt:lpstr>
      <vt:lpstr>14.ASET HILANG</vt:lpstr>
      <vt:lpstr>15.ASET HIBAH</vt:lpstr>
      <vt:lpstr>16. ASET BONGKAR</vt:lpstr>
      <vt:lpstr>17.SK HAPUS</vt:lpstr>
      <vt:lpstr>Pergub 83</vt:lpstr>
      <vt:lpstr>Pergub 84</vt:lpstr>
      <vt:lpstr>18. Utang Belanja Pegawai BLUD</vt:lpstr>
      <vt:lpstr>19. Utang Belanja Jasa</vt:lpstr>
      <vt:lpstr>20. Utang Barang dan Jasa  BLUD</vt:lpstr>
      <vt:lpstr>21.Utang listrik, air, tlpn</vt:lpstr>
      <vt:lpstr>22. Utang Belanja Modal BLUD</vt:lpstr>
      <vt:lpstr>23.UTANG TRANFER</vt:lpstr>
      <vt:lpstr>'1.LRA Lain2 PAA Sah'!Print_Area</vt:lpstr>
      <vt:lpstr>'10.Brg Diserahkan'!Print_Area</vt:lpstr>
      <vt:lpstr>'11.Dana LUEP'!Print_Area</vt:lpstr>
      <vt:lpstr>'12. ATB  '!Print_Area</vt:lpstr>
      <vt:lpstr>'13.ASET RB'!Print_Area</vt:lpstr>
      <vt:lpstr>'14.ASET HILANG'!Print_Area</vt:lpstr>
      <vt:lpstr>'16. ASET BONGKAR'!Print_Area</vt:lpstr>
      <vt:lpstr>'17.SK HAPUS'!Print_Area</vt:lpstr>
      <vt:lpstr>'19. Utang Belanja Jasa'!Print_Area</vt:lpstr>
      <vt:lpstr>'2.Belanja Barang'!Print_Area</vt:lpstr>
      <vt:lpstr>'20. Utang Barang dan Jasa  BLUD'!Print_Area</vt:lpstr>
      <vt:lpstr>'21.Utang listrik, air, tlpn'!Print_Area</vt:lpstr>
      <vt:lpstr>'22. Utang Belanja Modal BLUD'!Print_Area</vt:lpstr>
      <vt:lpstr>'23.UTANG TRANFER'!Print_Area</vt:lpstr>
      <vt:lpstr>'2a. bnja BARANG DAN JASA BLUD '!Print_Area</vt:lpstr>
      <vt:lpstr>'3.Belanja Hibah Barang Jasa'!Print_Area</vt:lpstr>
      <vt:lpstr>'4.Blj Hibah Brg Jasa Otsus'!Print_Area</vt:lpstr>
      <vt:lpstr>'5.Belanja Alat Mesin'!Print_Area</vt:lpstr>
      <vt:lpstr>'6.Belanja Gedung bgnan'!Print_Area</vt:lpstr>
      <vt:lpstr>'6a. Rekening yg Baru Ditemukan'!Print_Area</vt:lpstr>
      <vt:lpstr>'7.Piutang BLUD'!Print_Area</vt:lpstr>
      <vt:lpstr>'8.Habis Pakai'!Print_Area</vt:lpstr>
      <vt:lpstr>'9a.Bahan dan material'!Print_Area</vt:lpstr>
      <vt:lpstr>'9b. Obat Expire'!Print_Area</vt:lpstr>
      <vt:lpstr>'9c. Medis Habis Pakai'!Print_Area</vt:lpstr>
      <vt:lpstr>'9d. OBAT GUDANG FARMASI'!Print_Area</vt:lpstr>
      <vt:lpstr>'9e. REAGENSIA'!Print_Area</vt:lpstr>
      <vt:lpstr>'Pergub 83'!Print_Area</vt:lpstr>
      <vt:lpstr>'Pergub 84'!Print_Area</vt:lpstr>
      <vt:lpstr>'11.Dana LUEP'!Print_Titles</vt:lpstr>
      <vt:lpstr>'12. ATB  '!Print_Titles</vt:lpstr>
      <vt:lpstr>'17.SK HAPUS'!Print_Titles</vt:lpstr>
      <vt:lpstr>'19. Utang Belanja Jasa'!Print_Titles</vt:lpstr>
      <vt:lpstr>'21.Utang listrik, air, tlpn'!Print_Titles</vt:lpstr>
      <vt:lpstr>'9c. Medis Habis Pakai'!Print_Titles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ACER</dc:creator>
  <cp:lastModifiedBy>SONY</cp:lastModifiedBy>
  <cp:lastPrinted>2017-06-10T08:45:45Z</cp:lastPrinted>
  <dcterms:created xsi:type="dcterms:W3CDTF">2015-05-31T12:51:29Z</dcterms:created>
  <dcterms:modified xsi:type="dcterms:W3CDTF">2017-06-10T08:45:51Z</dcterms:modified>
</cp:coreProperties>
</file>